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DAC0952E98F87015/Documentos2/PROJETOS/SISTEMA/"/>
    </mc:Choice>
  </mc:AlternateContent>
  <xr:revisionPtr revIDLastSave="647" documentId="8_{3CCD6AC5-6739-4691-B55B-C37D89FBD7C9}" xr6:coauthVersionLast="47" xr6:coauthVersionMax="47" xr10:uidLastSave="{BD947DEF-C49E-4853-87CD-2D05FBCE5F22}"/>
  <bookViews>
    <workbookView xWindow="-108" yWindow="-108" windowWidth="23256" windowHeight="12456" xr2:uid="{00000000-000D-0000-FFFF-FFFF00000000}"/>
  </bookViews>
  <sheets>
    <sheet name="Planilha2" sheetId="6" r:id="rId1"/>
    <sheet name="Ligacoes" sheetId="1" r:id="rId2"/>
    <sheet name="Planilha3" sheetId="7" r:id="rId3"/>
    <sheet name="Ativos" sheetId="2" r:id="rId4"/>
    <sheet name="Planilha1" sheetId="5" r:id="rId5"/>
    <sheet name="Resumo" sheetId="3" r:id="rId6"/>
    <sheet name="Pendencias" sheetId="4" r:id="rId7"/>
  </sheets>
  <definedNames>
    <definedName name="_xlnm._FilterDatabase" localSheetId="3" hidden="1">Ativos!$A$3:$H$37</definedName>
    <definedName name="_xlnm._FilterDatabase" localSheetId="1" hidden="1">Ligacoes!$A$8:$R$111</definedName>
    <definedName name="BD_CCTV">Planilha1!$A$2:$H$68</definedName>
  </definedNames>
  <calcPr calcId="191029"/>
  <pivotCaches>
    <pivotCache cacheId="157" r:id="rId8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46" i="1" l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46" i="1"/>
  <c r="C28" i="3"/>
  <c r="C29" i="3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38" i="2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1" i="5"/>
  <c r="C3" i="5"/>
  <c r="C4" i="5"/>
  <c r="C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2" i="5"/>
  <c r="C27" i="3"/>
  <c r="C26" i="3"/>
  <c r="C25" i="3"/>
  <c r="C24" i="3"/>
  <c r="C23" i="3"/>
  <c r="C22" i="3"/>
  <c r="C21" i="3"/>
  <c r="C20" i="3"/>
  <c r="C19" i="3"/>
  <c r="C18" i="3"/>
  <c r="B13" i="3"/>
  <c r="B12" i="3"/>
  <c r="B11" i="3"/>
  <c r="B10" i="3"/>
  <c r="B9" i="3"/>
  <c r="B8" i="3"/>
  <c r="B7" i="3"/>
  <c r="B6" i="3"/>
  <c r="B5" i="3"/>
  <c r="B4" i="3"/>
  <c r="B22" i="3" l="1"/>
  <c r="B27" i="3"/>
  <c r="B26" i="3"/>
  <c r="B25" i="3"/>
  <c r="B24" i="3"/>
  <c r="B23" i="3"/>
  <c r="B21" i="3"/>
  <c r="B20" i="3"/>
  <c r="B19" i="3"/>
  <c r="B18" i="3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20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7" i="5"/>
  <c r="A68" i="5"/>
  <c r="A66" i="5"/>
  <c r="A2" i="5"/>
  <c r="D26" i="3"/>
  <c r="D25" i="3"/>
  <c r="D24" i="3"/>
  <c r="D23" i="3"/>
  <c r="D22" i="3"/>
  <c r="D21" i="3"/>
  <c r="D20" i="3"/>
  <c r="D19" i="3"/>
  <c r="D18" i="3"/>
  <c r="D27" i="3"/>
</calcChain>
</file>

<file path=xl/sharedStrings.xml><?xml version="1.0" encoding="utf-8"?>
<sst xmlns="http://schemas.openxmlformats.org/spreadsheetml/2006/main" count="2450" uniqueCount="639">
  <si>
    <t>Topologia LAN - Planilha completa das ligações extraídas da imagem</t>
  </si>
  <si>
    <t>ID Link</t>
  </si>
  <si>
    <t>Camada</t>
  </si>
  <si>
    <t>Setor Origem</t>
  </si>
  <si>
    <t>Origem</t>
  </si>
  <si>
    <t>Porta Origem</t>
  </si>
  <si>
    <t>Setor Destino</t>
  </si>
  <si>
    <t>Destino</t>
  </si>
  <si>
    <t>Porta Destino</t>
  </si>
  <si>
    <t>Midia</t>
  </si>
  <si>
    <t>Velocidade</t>
  </si>
  <si>
    <t>Status</t>
  </si>
  <si>
    <t>Confianca</t>
  </si>
  <si>
    <t>Observacoes</t>
  </si>
  <si>
    <t>L001</t>
  </si>
  <si>
    <t>Borda</t>
  </si>
  <si>
    <t>Internet</t>
  </si>
  <si>
    <t>PRI INTERNET</t>
  </si>
  <si>
    <t>N/I</t>
  </si>
  <si>
    <t>Core</t>
  </si>
  <si>
    <t>BR-PE-IP01-RTC-001</t>
  </si>
  <si>
    <t>WAN</t>
  </si>
  <si>
    <t>Ativo</t>
  </si>
  <si>
    <t>Alta</t>
  </si>
  <si>
    <t>L002</t>
  </si>
  <si>
    <t>TER BANDA</t>
  </si>
  <si>
    <t>BR-PE-IP01-RTC-003</t>
  </si>
  <si>
    <t>L003</t>
  </si>
  <si>
    <t>SEC INTERNET</t>
  </si>
  <si>
    <t>BR-PE-IP01-RTC-002</t>
  </si>
  <si>
    <t>L004</t>
  </si>
  <si>
    <t>Vni-02</t>
  </si>
  <si>
    <t>BR-PE-IP01-SCE-001</t>
  </si>
  <si>
    <t>Virtual/Overlay</t>
  </si>
  <si>
    <t>L005</t>
  </si>
  <si>
    <t>Vni-05</t>
  </si>
  <si>
    <t>L006</t>
  </si>
  <si>
    <t>BR-PE-IP01-SCE-002</t>
  </si>
  <si>
    <t>L007</t>
  </si>
  <si>
    <t>Seguranca</t>
  </si>
  <si>
    <t>Vni-06</t>
  </si>
  <si>
    <t>L008</t>
  </si>
  <si>
    <t>Administrativo</t>
  </si>
  <si>
    <t>BR-PE-IP01-SWC-001</t>
  </si>
  <si>
    <t>UTP</t>
  </si>
  <si>
    <t>Média</t>
  </si>
  <si>
    <t>L009</t>
  </si>
  <si>
    <t>BR-PE-IP01-RTV-001</t>
  </si>
  <si>
    <t>L010</t>
  </si>
  <si>
    <t>Distribuicao</t>
  </si>
  <si>
    <t>BR-PE-IP01-SWA-001</t>
  </si>
  <si>
    <t>Fibra SX / Port-channel</t>
  </si>
  <si>
    <t>L011</t>
  </si>
  <si>
    <t>Acesso</t>
  </si>
  <si>
    <t>Sup. Moagem</t>
  </si>
  <si>
    <t>BR-PE-IP01-SWA-009</t>
  </si>
  <si>
    <t>Gi1/0/11</t>
  </si>
  <si>
    <t>BR-PE-IP01-AP-008</t>
  </si>
  <si>
    <t>NIC</t>
  </si>
  <si>
    <t>1G</t>
  </si>
  <si>
    <t>L012</t>
  </si>
  <si>
    <t>T1/1/1</t>
  </si>
  <si>
    <t>Fibra LX</t>
  </si>
  <si>
    <t>L013</t>
  </si>
  <si>
    <t>Laboratorio</t>
  </si>
  <si>
    <t>BR-PE-IP01-SWA-007</t>
  </si>
  <si>
    <t>BR-PE-IP01-AP-009</t>
  </si>
  <si>
    <t>L014</t>
  </si>
  <si>
    <t>BR-PE-IP01-AP-010</t>
  </si>
  <si>
    <t>L015</t>
  </si>
  <si>
    <t>BR-PE-IP01-AP-007</t>
  </si>
  <si>
    <t>L016</t>
  </si>
  <si>
    <t>BR-PE-IP01-AP-006</t>
  </si>
  <si>
    <t>L017</t>
  </si>
  <si>
    <t>T2/1/2</t>
  </si>
  <si>
    <t>HUB_PLANET_ESTEIRA</t>
  </si>
  <si>
    <t>L018</t>
  </si>
  <si>
    <t>T2/1/1</t>
  </si>
  <si>
    <t>L019</t>
  </si>
  <si>
    <t>DPA</t>
  </si>
  <si>
    <t>BR-PE-IP01-SWA-010</t>
  </si>
  <si>
    <t>Gi1/0/21</t>
  </si>
  <si>
    <t>BR-PE-IP01-AP-005</t>
  </si>
  <si>
    <t>L020</t>
  </si>
  <si>
    <t>L021</t>
  </si>
  <si>
    <t>BR-PE-IP01-AP-001</t>
  </si>
  <si>
    <t>L022</t>
  </si>
  <si>
    <t>BR-PE-IP01-AP-002</t>
  </si>
  <si>
    <t>L023</t>
  </si>
  <si>
    <t>BR-PE-IP01-AP-003</t>
  </si>
  <si>
    <t>L024</t>
  </si>
  <si>
    <t>Portaria</t>
  </si>
  <si>
    <t>BR-PE-IP01-SWA-004</t>
  </si>
  <si>
    <t>L025</t>
  </si>
  <si>
    <t>Acesso Industrial</t>
  </si>
  <si>
    <t>T1/1/3</t>
  </si>
  <si>
    <t>Fibra SX</t>
  </si>
  <si>
    <t>L026</t>
  </si>
  <si>
    <t>T1/1/4</t>
  </si>
  <si>
    <t>L027</t>
  </si>
  <si>
    <t>Sala de Servidores</t>
  </si>
  <si>
    <t>BR-PE-IP01-SWA-005</t>
  </si>
  <si>
    <t>T1/1/2</t>
  </si>
  <si>
    <t>L028</t>
  </si>
  <si>
    <t>Backbone</t>
  </si>
  <si>
    <t>Faturamento</t>
  </si>
  <si>
    <t>BR-PE-IP01-SWA-013</t>
  </si>
  <si>
    <t>L029</t>
  </si>
  <si>
    <t>Refeitorio</t>
  </si>
  <si>
    <t>BR-PE-IP01-SWA-006</t>
  </si>
  <si>
    <t>L030</t>
  </si>
  <si>
    <t>Subestacao</t>
  </si>
  <si>
    <t>BR-PE-IP01-SWA-012</t>
  </si>
  <si>
    <t>L031</t>
  </si>
  <si>
    <t>Gi1/1/9</t>
  </si>
  <si>
    <t>L032</t>
  </si>
  <si>
    <t>Gi1/1/10</t>
  </si>
  <si>
    <t>L033</t>
  </si>
  <si>
    <t>BR-PE-IP01-AP-004</t>
  </si>
  <si>
    <t>L034</t>
  </si>
  <si>
    <t>L035</t>
  </si>
  <si>
    <t>L036</t>
  </si>
  <si>
    <t>Notas de leitura</t>
  </si>
  <si>
    <t>Azul = Fibra SX; Verde = Fibra LX; Vermelho = UTP; quadrado preto = conversor.</t>
  </si>
  <si>
    <t>Portas com ? foram inferidas visualmente e precisam de confirmação no arquivo-fonte.</t>
  </si>
  <si>
    <t>A conexão SWA-005 &lt;-&gt; SWA-013 foi mantida como hipótese por continuidade visual da linha azul.</t>
  </si>
  <si>
    <t>Ativos identificados na topologia</t>
  </si>
  <si>
    <t>Tipo</t>
  </si>
  <si>
    <t>Setor</t>
  </si>
  <si>
    <t>IP</t>
  </si>
  <si>
    <t>Modelo / Familia</t>
  </si>
  <si>
    <t>Papel</t>
  </si>
  <si>
    <t>Roteador</t>
  </si>
  <si>
    <t>189.23.196.2</t>
  </si>
  <si>
    <t>Borda principal</t>
  </si>
  <si>
    <t>Ligado ao PRI INTERNET e SCE-001</t>
  </si>
  <si>
    <t>179.18.249.62</t>
  </si>
  <si>
    <t>Borda terrestre</t>
  </si>
  <si>
    <t>Ligado ao TER BANDA e SCE-001</t>
  </si>
  <si>
    <t>187.32.41.121</t>
  </si>
  <si>
    <t>Borda secundária</t>
  </si>
  <si>
    <t>Ligado ao SEC INTERNET e SCE-002</t>
  </si>
  <si>
    <t>Appliance</t>
  </si>
  <si>
    <t>10.249.6.27</t>
  </si>
  <si>
    <t>Segurança / overlay</t>
  </si>
  <si>
    <t>Interliga RTC-001, RTC-003 e core</t>
  </si>
  <si>
    <t>10.249.7.27</t>
  </si>
  <si>
    <t>Interliga RTC-002 e RTV-001</t>
  </si>
  <si>
    <t>10.173.133.254 / 10.249.17.75</t>
  </si>
  <si>
    <t>CISCO2901/K9</t>
  </si>
  <si>
    <t>Roteamento/serviço</t>
  </si>
  <si>
    <t>Equipamento horizontal à direita do core</t>
  </si>
  <si>
    <t>Switch Core</t>
  </si>
  <si>
    <t>10.173.133.1</t>
  </si>
  <si>
    <t>STACK 2x 9300-24T</t>
  </si>
  <si>
    <t>Core LAN</t>
  </si>
  <si>
    <t>Switch core central da topologia</t>
  </si>
  <si>
    <t>Switch Acesso</t>
  </si>
  <si>
    <t>10.173.133.2</t>
  </si>
  <si>
    <t>STACK 1x C9200L-24P-4X + 1x C9200L-48P-4X</t>
  </si>
  <si>
    <t>Acesso setor ADM</t>
  </si>
  <si>
    <t>Ligado ao Po1</t>
  </si>
  <si>
    <t>10.173.133.5</t>
  </si>
  <si>
    <t>C9200L-24P-4X</t>
  </si>
  <si>
    <t>Acesso setor</t>
  </si>
  <si>
    <t/>
  </si>
  <si>
    <t>10.173.133.6</t>
  </si>
  <si>
    <t>10.173.133.7</t>
  </si>
  <si>
    <t>10.173.133.8</t>
  </si>
  <si>
    <t>STACK 1x C9200L-48P-4G + 1x C9200L-24P-4X</t>
  </si>
  <si>
    <t>10.173.133.10</t>
  </si>
  <si>
    <t>10.173.133.11</t>
  </si>
  <si>
    <t>C9200L-48P-4X</t>
  </si>
  <si>
    <t>10.173.133.19</t>
  </si>
  <si>
    <t>10.173.133.17</t>
  </si>
  <si>
    <t>Switch Industrial</t>
  </si>
  <si>
    <t>10.173.133.25</t>
  </si>
  <si>
    <t>IE-1000-8P2S-LM</t>
  </si>
  <si>
    <t>Acesso industrial</t>
  </si>
  <si>
    <t>10.173.133.20</t>
  </si>
  <si>
    <t>10.173.133.22</t>
  </si>
  <si>
    <t>10.173.133.21</t>
  </si>
  <si>
    <t>10.173.133.18</t>
  </si>
  <si>
    <t>10.173.133.40</t>
  </si>
  <si>
    <t>Access Point</t>
  </si>
  <si>
    <t>C9115AXI-2</t>
  </si>
  <si>
    <t>Wi-Fi</t>
  </si>
  <si>
    <t>Porta Gi1/0/9</t>
  </si>
  <si>
    <t>Porta pouco legível</t>
  </si>
  <si>
    <t>Porta Gi1/0/1?</t>
  </si>
  <si>
    <t>Porta Gi1/0/21</t>
  </si>
  <si>
    <t>Porta Gi1/0/11</t>
  </si>
  <si>
    <t>Porta Gi1/0/24</t>
  </si>
  <si>
    <t>Hub / Equipamento</t>
  </si>
  <si>
    <t>PLANET</t>
  </si>
  <si>
    <t>Esteira / campo</t>
  </si>
  <si>
    <t>Ligado via conversor</t>
  </si>
  <si>
    <t>Resumo operacional</t>
  </si>
  <si>
    <t>Indicador</t>
  </si>
  <si>
    <t>Valor</t>
  </si>
  <si>
    <t>Observacao</t>
  </si>
  <si>
    <t>Total de ligacoes</t>
  </si>
  <si>
    <t>Linhas uteis na aba Ligacoes</t>
  </si>
  <si>
    <t>OK</t>
  </si>
  <si>
    <t>Total de ativos</t>
  </si>
  <si>
    <t>Ativos identificados na imagem</t>
  </si>
  <si>
    <t>Ligações Alta confiança</t>
  </si>
  <si>
    <t>Leitura nitida na imagem</t>
  </si>
  <si>
    <t>Ligações Media confiança</t>
  </si>
  <si>
    <t>Exige validacao de portas/traçado</t>
  </si>
  <si>
    <t>Revisar</t>
  </si>
  <si>
    <t>Ligações Baixa confiança</t>
  </si>
  <si>
    <t>Hipoteses visuais; conferir no fonte original</t>
  </si>
  <si>
    <t>Links Fibra LX</t>
  </si>
  <si>
    <t>Backbone/acesso em verde</t>
  </si>
  <si>
    <t>Links Fibra SX</t>
  </si>
  <si>
    <t>Backbone/acesso em azul</t>
  </si>
  <si>
    <t>Links UTP</t>
  </si>
  <si>
    <t>Acessos em vermelho</t>
  </si>
  <si>
    <t>Switches industriais</t>
  </si>
  <si>
    <t>Ativos industriais identificados</t>
  </si>
  <si>
    <t>Access points</t>
  </si>
  <si>
    <t>APs identificados</t>
  </si>
  <si>
    <t>Ligações por setor (fórmula)</t>
  </si>
  <si>
    <t>Qtd Links Origem</t>
  </si>
  <si>
    <t>Qtd Links Destino</t>
  </si>
  <si>
    <t>Qtd Ativos</t>
  </si>
  <si>
    <t>Pendências e validações recomendadas</t>
  </si>
  <si>
    <t>Tema</t>
  </si>
  <si>
    <t>Item</t>
  </si>
  <si>
    <t>Motivo</t>
  </si>
  <si>
    <t>Acao recomendada</t>
  </si>
  <si>
    <t>Prioridade</t>
  </si>
  <si>
    <t>Portas</t>
  </si>
  <si>
    <t>AP-002 / AP-003 / AP-006 / AP-007 / AP-010</t>
  </si>
  <si>
    <t>Texto pequeno na imagem</t>
  </si>
  <si>
    <t>Conferir na topologia fonte ou diretamente no switch</t>
  </si>
  <si>
    <t>SWA-005 &lt;-&gt; SWA-013</t>
  </si>
  <si>
    <t>Linha azul continua mas sem identificação inequívoca das pontas</t>
  </si>
  <si>
    <t>Validar no desenho original / Visio / CAD</t>
  </si>
  <si>
    <t>Portas entre SCE-001 e SWC-001</t>
  </si>
  <si>
    <t>Rótulo parcial (Gi1/1/1? / Gi1/0/9?)</t>
  </si>
  <si>
    <t>Confirmar em documentação ou CLI</t>
  </si>
  <si>
    <t>Indústria</t>
  </si>
  <si>
    <t>Portas exatas em SW-014 / SW-017 / SW-019</t>
  </si>
  <si>
    <t>Rótulos visíveis parcialmente</t>
  </si>
  <si>
    <t>Confirmar em campo</t>
  </si>
  <si>
    <t>Inventário</t>
  </si>
  <si>
    <t>IP do SW-015</t>
  </si>
  <si>
    <t>Um dígito pode estar ilegível</t>
  </si>
  <si>
    <t>Confirmar no ativo</t>
  </si>
  <si>
    <t>10.173.133.16</t>
  </si>
  <si>
    <t>Gi1/0/1</t>
  </si>
  <si>
    <t>T2/1/3</t>
  </si>
  <si>
    <t>BR-PE-IP01-SWI-021</t>
  </si>
  <si>
    <t>BR-PE-IP01-SWI-015</t>
  </si>
  <si>
    <t>T1/1/5</t>
  </si>
  <si>
    <t>T2/1/4</t>
  </si>
  <si>
    <t>Gi1/0/6</t>
  </si>
  <si>
    <t>Gi2/0/9</t>
  </si>
  <si>
    <t>Gi2/0/6</t>
  </si>
  <si>
    <t>Gi1/0/28</t>
  </si>
  <si>
    <t>Gi1/0/34</t>
  </si>
  <si>
    <t>Gi2/0/5</t>
  </si>
  <si>
    <t>BR-PE-IP01-SWI-017</t>
  </si>
  <si>
    <t>BR-PE-IP01-SWI-019</t>
  </si>
  <si>
    <t>BR-PE-IP01-SWI-018</t>
  </si>
  <si>
    <t>BR-PE-IP01-SWI-016</t>
  </si>
  <si>
    <t>Vni0/3</t>
  </si>
  <si>
    <t>Gi2/0/1</t>
  </si>
  <si>
    <t>179.189.249.62</t>
  </si>
  <si>
    <t>Vni-01</t>
  </si>
  <si>
    <t>Gi1/1/24</t>
  </si>
  <si>
    <t>Gi1/1/1</t>
  </si>
  <si>
    <t>Perimetro</t>
  </si>
  <si>
    <t>Esteira</t>
  </si>
  <si>
    <t>BR-PE-IP01-SWI-014</t>
  </si>
  <si>
    <t>CAMERA_CFTV</t>
  </si>
  <si>
    <t>CAM - 001 ( PERIMETRO SULDESTE)</t>
  </si>
  <si>
    <t>PERIMETRO SULDESTE</t>
  </si>
  <si>
    <t>CAM - 002 ( PERIMETRO SULDESTE)</t>
  </si>
  <si>
    <t>CAM - 003 ( PERIMETRO SULDESTE)</t>
  </si>
  <si>
    <t>CAM - 004 ( PERIMETRO SUL)</t>
  </si>
  <si>
    <t>PERIMETRO SUL</t>
  </si>
  <si>
    <t>CAM - 005 ( PERIMETRO SUL)</t>
  </si>
  <si>
    <t>CAM - 006 ( PERIMETRO SUL)</t>
  </si>
  <si>
    <t>CAM - 007 ( PERIMETRO SUL)</t>
  </si>
  <si>
    <t>CAM - 008 ( PERIMETRO SUL )</t>
  </si>
  <si>
    <t>CAM - 009 ( PERIMETRO SUL )</t>
  </si>
  <si>
    <t>CAM - 010 ( PERIMETRO SUL )</t>
  </si>
  <si>
    <t>CAM - 011 ( PERIMETRO SUL )</t>
  </si>
  <si>
    <t>CAM - 012 ( PERIMETRO SUL )</t>
  </si>
  <si>
    <t>CAM - 013 ( PERIMETRO SULDOESTE )</t>
  </si>
  <si>
    <t>PERIMETRO SULDOESTE</t>
  </si>
  <si>
    <t>CAM - 014 ( PERIMETRO OESTE )</t>
  </si>
  <si>
    <t>PERIMETRO OESTE</t>
  </si>
  <si>
    <t>CAM - 015 ( PERIMETRO OESTE )</t>
  </si>
  <si>
    <t>CAM - 016 ( PERIMETRO OESTE )</t>
  </si>
  <si>
    <t>CAM - 017 ( PERIMETRO OESTE )</t>
  </si>
  <si>
    <t>CAM - 018 ( PERIMETRO OESTE )</t>
  </si>
  <si>
    <t>CAM - 019 ( PERIMETRO OESTE )</t>
  </si>
  <si>
    <t>CAM - 020 ( PERIMETRO NOROESTE )</t>
  </si>
  <si>
    <t>PERIMETRO NOROESTE</t>
  </si>
  <si>
    <t>CAM - 021 ( PERIMETRO NOROESTE )</t>
  </si>
  <si>
    <t>CAM - 022 ( PERIMETRO NORTE )</t>
  </si>
  <si>
    <t>PERIMETRO NORTE</t>
  </si>
  <si>
    <t>CAM - 023 ( PERIMETRO NORTE )</t>
  </si>
  <si>
    <t>CAM - 024 ( PERIMETRO NORTE )</t>
  </si>
  <si>
    <t>CAM - 025 ( PERIMETRO NORTE )</t>
  </si>
  <si>
    <t>CAM - 026 ( PERIMETRO NORTE )</t>
  </si>
  <si>
    <t>CAM - 027 ( PERIMETRO NORTE )</t>
  </si>
  <si>
    <t>CAM - 028 ( PERIMETRO NORTE )</t>
  </si>
  <si>
    <t>CAM - 029 ( PERIMETRO NORTE )</t>
  </si>
  <si>
    <t>CAM - 030 ( PERIMETRO NOROESTE )</t>
  </si>
  <si>
    <t>CAM - 031 ( PERIMETRO NOROESTE )</t>
  </si>
  <si>
    <t>CAM - 032 ( PERIMETRO LESTE )</t>
  </si>
  <si>
    <t>PERIMETRO LESTE</t>
  </si>
  <si>
    <t>CAM - 033 ( PERIMETRO LESTE )</t>
  </si>
  <si>
    <t>CAM - 034 ( PERIMETRO LESTE )</t>
  </si>
  <si>
    <t>CAM - 035 ( PERIMETRO LESTE )</t>
  </si>
  <si>
    <t>CAM - 036 ( PERIMETRO LESTE)</t>
  </si>
  <si>
    <t>CAM - 037 ( PERIMETRO LESTE )</t>
  </si>
  <si>
    <t>CAM - 038 ( ACESSO SL SERVIDOR )</t>
  </si>
  <si>
    <t>ACESSO SL SERVIDOR</t>
  </si>
  <si>
    <t>CAM - 039 ( ACESSO SUBSTAÇÃO 01 )</t>
  </si>
  <si>
    <t>ACESSO SUBSTAÇÃO 01</t>
  </si>
  <si>
    <t>CAM - 040 ( ACESSO SUBSTAÇÃO )</t>
  </si>
  <si>
    <t>ACESSO SUBSTAÇÃO</t>
  </si>
  <si>
    <t>CAM - 041 ( ACESSO ARMAZEM )</t>
  </si>
  <si>
    <t>ACESSO ARMAZEM</t>
  </si>
  <si>
    <t>CAM - 042 ( ADMINISTRATIVO )</t>
  </si>
  <si>
    <t>ADMINISTRATIVO</t>
  </si>
  <si>
    <t>CAM - 043 ( 1 ANDAR LIMPEZA )</t>
  </si>
  <si>
    <t>1 ANDAR LIMPEZA</t>
  </si>
  <si>
    <t>CAM - 044 ( ACESSO A PORTARIA )</t>
  </si>
  <si>
    <t>ACESSO A PORTARIA</t>
  </si>
  <si>
    <t>CAM - 045 ( ACESSO A SALA CFTV )</t>
  </si>
  <si>
    <t>ACESSO A SALA CFTV</t>
  </si>
  <si>
    <t>CAM - 046 ( CANCELA ENTRADA E SAIDA )</t>
  </si>
  <si>
    <t>CANCELA ENTRADA E SAIDA</t>
  </si>
  <si>
    <t>CAM - 047 ( PATIO SILOS )</t>
  </si>
  <si>
    <t>PATIO SILOS</t>
  </si>
  <si>
    <t>CAM - 048 ( ESTEIRA )</t>
  </si>
  <si>
    <t>ESTEIRA</t>
  </si>
  <si>
    <t>CAM - 049 ( ESTEIRA )</t>
  </si>
  <si>
    <t>CAM - 050 ( SUBSTAÇÃO ESTEIRA )</t>
  </si>
  <si>
    <t>SUBSTAÇÃO ESTEIRA</t>
  </si>
  <si>
    <t>CAM - 051 ( ESTEIRA )</t>
  </si>
  <si>
    <t>CAM - 052 ( ESTEIRA )</t>
  </si>
  <si>
    <t>CAM - 053 ( SUBSTAÇÃO ESTEIRA )</t>
  </si>
  <si>
    <t>CAM - 054 ( ESTEIRA )</t>
  </si>
  <si>
    <t>CAM - 055 ( ACESSO A SUBSTAÇÃO 2 )</t>
  </si>
  <si>
    <t>ACESSO A SUBSTAÇÃO 2</t>
  </si>
  <si>
    <t>CAM - 056 ( SALA CFTV )</t>
  </si>
  <si>
    <t>SALA CFTV</t>
  </si>
  <si>
    <t>CAM - 058 ( ENTRADA DA PRODUÇÃO )</t>
  </si>
  <si>
    <t>ENTRADA DA PRODUÇÃO</t>
  </si>
  <si>
    <t>CAM - 059 ( ENTRADA DA LOGISTICA )</t>
  </si>
  <si>
    <t>ENTRADA DA LOGISTICA</t>
  </si>
  <si>
    <t>CAM - 060 ( REFEITORIO )</t>
  </si>
  <si>
    <t>REFEITORIO</t>
  </si>
  <si>
    <t>CAM - 061 ( REFEITORIO ACESSO A COZINHA )</t>
  </si>
  <si>
    <t>REFEITORIO ACESSO A COZINHA</t>
  </si>
  <si>
    <t>CAM - 062 ( PATIO DPA EXTERNO )</t>
  </si>
  <si>
    <t>PATIO DPA EXTERNO</t>
  </si>
  <si>
    <t>CAM - 063 ( PATIO DPA INTERNO )</t>
  </si>
  <si>
    <t>PATIO DPA INTERNO</t>
  </si>
  <si>
    <t>CAM - 066 ( ENTRADA BALANÇA )</t>
  </si>
  <si>
    <t>ENTRADA BALANÇA</t>
  </si>
  <si>
    <t>CAM - 067 ( ENTRADA BALANÇA )</t>
  </si>
  <si>
    <t>CAM - 068 ( SAIDA BALANÇA )</t>
  </si>
  <si>
    <t>SAIDA BALANÇA</t>
  </si>
  <si>
    <t>CAM - 069 ( SAIDA BALANÇA )</t>
  </si>
  <si>
    <t>CAM - SALA SERVIDOR</t>
  </si>
  <si>
    <t>SALA SERVIDOR</t>
  </si>
  <si>
    <t>10.173.138.11</t>
  </si>
  <si>
    <t>10.173.138.12</t>
  </si>
  <si>
    <t>10.173.138.13</t>
  </si>
  <si>
    <t>10.173.138.14</t>
  </si>
  <si>
    <t>10.173.138.15</t>
  </si>
  <si>
    <t>10.173.138.16</t>
  </si>
  <si>
    <t>10.173.138.17</t>
  </si>
  <si>
    <t>10.173.138.18</t>
  </si>
  <si>
    <t>10.173.138.19</t>
  </si>
  <si>
    <t>10.173.138.20</t>
  </si>
  <si>
    <t>10.173.138.21</t>
  </si>
  <si>
    <t>10.173.138.22</t>
  </si>
  <si>
    <t>10.173.138.23</t>
  </si>
  <si>
    <t>10.173.138.24</t>
  </si>
  <si>
    <t>10.173.138.25</t>
  </si>
  <si>
    <t>10.173.138.26</t>
  </si>
  <si>
    <t>10.173.138.27</t>
  </si>
  <si>
    <t>10.173.138.28</t>
  </si>
  <si>
    <t>10.173.138.29</t>
  </si>
  <si>
    <t>10.173.138.30</t>
  </si>
  <si>
    <t>10.173.138.31</t>
  </si>
  <si>
    <t>10.173.138.32</t>
  </si>
  <si>
    <t>10.173.138.33</t>
  </si>
  <si>
    <t>10.173.138.34</t>
  </si>
  <si>
    <t>10.173.138.35</t>
  </si>
  <si>
    <t>10.173.138.36</t>
  </si>
  <si>
    <t>10.173.138.37</t>
  </si>
  <si>
    <t>10.173.138.38</t>
  </si>
  <si>
    <t>10.173.138.39</t>
  </si>
  <si>
    <t>10.173.138.40</t>
  </si>
  <si>
    <t>10.173.138.41</t>
  </si>
  <si>
    <t>10.173.138.42</t>
  </si>
  <si>
    <t>10.173.138.43</t>
  </si>
  <si>
    <t>10.173.138.44</t>
  </si>
  <si>
    <t>10.173.138.45</t>
  </si>
  <si>
    <t>10.173.138.46</t>
  </si>
  <si>
    <t>10.173.138.47</t>
  </si>
  <si>
    <t>10.173.138.48</t>
  </si>
  <si>
    <t>10.173.138.49</t>
  </si>
  <si>
    <t>10.173.138.50</t>
  </si>
  <si>
    <t>10.173.138.51</t>
  </si>
  <si>
    <t>10.173.138.52</t>
  </si>
  <si>
    <t>10.173.138.53</t>
  </si>
  <si>
    <t>10.173.138.54</t>
  </si>
  <si>
    <t>10.173.138.55</t>
  </si>
  <si>
    <t>10.173.138.56</t>
  </si>
  <si>
    <t>10.173.138.57</t>
  </si>
  <si>
    <t>10.173.138.58</t>
  </si>
  <si>
    <t>10.173.138.59</t>
  </si>
  <si>
    <t>10.173.138.60</t>
  </si>
  <si>
    <t>10.173.138.61</t>
  </si>
  <si>
    <t>10.173.138.62</t>
  </si>
  <si>
    <t>10.173.138.63</t>
  </si>
  <si>
    <t>10.173.138.64</t>
  </si>
  <si>
    <t>10.173.138.65</t>
  </si>
  <si>
    <t>10.173.138.66</t>
  </si>
  <si>
    <t>10.173.138.67</t>
  </si>
  <si>
    <t>10.173.138.68</t>
  </si>
  <si>
    <t>10.173.138.70</t>
  </si>
  <si>
    <t>10.173.138.71</t>
  </si>
  <si>
    <t>10.173.138.72</t>
  </si>
  <si>
    <t>10.173.138.73</t>
  </si>
  <si>
    <t>10.173.138.76</t>
  </si>
  <si>
    <t>10.173.138.77</t>
  </si>
  <si>
    <t>10.173.138.78</t>
  </si>
  <si>
    <t>10.173.138.79</t>
  </si>
  <si>
    <t>BR-PE-IPO1-CCTV-</t>
  </si>
  <si>
    <t>BR-PE-IPO1-CCTV-CAM - 001</t>
  </si>
  <si>
    <t>BR-PE-IPO1-CCTV-CAM - 002</t>
  </si>
  <si>
    <t>BR-PE-IPO1-CCTV-CAM - 003</t>
  </si>
  <si>
    <t>BR-PE-IPO1-CCTV-CAM - 004</t>
  </si>
  <si>
    <t>BR-PE-IPO1-CCTV-CAM - 005</t>
  </si>
  <si>
    <t>BR-PE-IPO1-CCTV-CAM - 006</t>
  </si>
  <si>
    <t>BR-PE-IPO1-CCTV-CAM - 007</t>
  </si>
  <si>
    <t>BR-PE-IPO1-CCTV-CAM - 008</t>
  </si>
  <si>
    <t>BR-PE-IPO1-CCTV-CAM - 009</t>
  </si>
  <si>
    <t>BR-PE-IPO1-CCTV-CAM - 010</t>
  </si>
  <si>
    <t>BR-PE-IPO1-CCTV-CAM - 011</t>
  </si>
  <si>
    <t>BR-PE-IPO1-CCTV-CAM - 012</t>
  </si>
  <si>
    <t>BR-PE-IPO1-CCTV-CAM - 013</t>
  </si>
  <si>
    <t>BR-PE-IPO1-CCTV-CAM - 014</t>
  </si>
  <si>
    <t>BR-PE-IPO1-CCTV-CAM - 015</t>
  </si>
  <si>
    <t>BR-PE-IPO1-CCTV-CAM - 016</t>
  </si>
  <si>
    <t>BR-PE-IPO1-CCTV-CAM - 017</t>
  </si>
  <si>
    <t>BR-PE-IPO1-CCTV-CAM - 018</t>
  </si>
  <si>
    <t>BR-PE-IPO1-CCTV-CAM - 019</t>
  </si>
  <si>
    <t>BR-PE-IPO1-CCTV-CAM - 020</t>
  </si>
  <si>
    <t>BR-PE-IPO1-CCTV-CAM - 021</t>
  </si>
  <si>
    <t>BR-PE-IPO1-CCTV-CAM - 022</t>
  </si>
  <si>
    <t>BR-PE-IPO1-CCTV-CAM - 023</t>
  </si>
  <si>
    <t>BR-PE-IPO1-CCTV-CAM - 024</t>
  </si>
  <si>
    <t>BR-PE-IPO1-CCTV-CAM - 025</t>
  </si>
  <si>
    <t>BR-PE-IPO1-CCTV-CAM - 026</t>
  </si>
  <si>
    <t>BR-PE-IPO1-CCTV-CAM - 027</t>
  </si>
  <si>
    <t>BR-PE-IPO1-CCTV-CAM - 028</t>
  </si>
  <si>
    <t>BR-PE-IPO1-CCTV-CAM - 029</t>
  </si>
  <si>
    <t>BR-PE-IPO1-CCTV-CAM - 030</t>
  </si>
  <si>
    <t>BR-PE-IPO1-CCTV-CAM - 031</t>
  </si>
  <si>
    <t>BR-PE-IPO1-CCTV-CAM - 032</t>
  </si>
  <si>
    <t>BR-PE-IPO1-CCTV-CAM - 033</t>
  </si>
  <si>
    <t>BR-PE-IPO1-CCTV-CAM - 034</t>
  </si>
  <si>
    <t>BR-PE-IPO1-CCTV-CAM - 035</t>
  </si>
  <si>
    <t>BR-PE-IPO1-CCTV-CAM - 036</t>
  </si>
  <si>
    <t>BR-PE-IPO1-CCTV-CAM - 037</t>
  </si>
  <si>
    <t>BR-PE-IPO1-CCTV-CAM - 038</t>
  </si>
  <si>
    <t>BR-PE-IPO1-CCTV-CAM - 039</t>
  </si>
  <si>
    <t>BR-PE-IPO1-CCTV-CAM - 040</t>
  </si>
  <si>
    <t>BR-PE-IPO1-CCTV-CAM - 041</t>
  </si>
  <si>
    <t>BR-PE-IPO1-CCTV-CAM - 042</t>
  </si>
  <si>
    <t>BR-PE-IPO1-CCTV-CAM - 043</t>
  </si>
  <si>
    <t>BR-PE-IPO1-CCTV-CAM - 044</t>
  </si>
  <si>
    <t>BR-PE-IPO1-CCTV-CAM - 045</t>
  </si>
  <si>
    <t>BR-PE-IPO1-CCTV-CAM - 046</t>
  </si>
  <si>
    <t>BR-PE-IPO1-CCTV-CAM - 047</t>
  </si>
  <si>
    <t>BR-PE-IPO1-CCTV-CAM - 048</t>
  </si>
  <si>
    <t>BR-PE-IPO1-CCTV-CAM - 049</t>
  </si>
  <si>
    <t>BR-PE-IPO1-CCTV-CAM - 050</t>
  </si>
  <si>
    <t>BR-PE-IPO1-CCTV-CAM - 051</t>
  </si>
  <si>
    <t>BR-PE-IPO1-CCTV-CAM - 052</t>
  </si>
  <si>
    <t>BR-PE-IPO1-CCTV-CAM - 053</t>
  </si>
  <si>
    <t>BR-PE-IPO1-CCTV-CAM - 054</t>
  </si>
  <si>
    <t>BR-PE-IPO1-CCTV-CAM - 055</t>
  </si>
  <si>
    <t>BR-PE-IPO1-CCTV-CAM - 056</t>
  </si>
  <si>
    <t>BR-PE-IPO1-CCTV-CAM - 057</t>
  </si>
  <si>
    <t>BR-PE-IPO1-CCTV-CAM - 058</t>
  </si>
  <si>
    <t>BR-PE-IPO1-CCTV-CAM - 059</t>
  </si>
  <si>
    <t>BR-PE-IPO1-CCTV-CAM - 060</t>
  </si>
  <si>
    <t>BR-PE-IPO1-CCTV-CAM - 061</t>
  </si>
  <si>
    <t>BR-PE-IPO1-CCTV-CAM - 062</t>
  </si>
  <si>
    <t>BR-PE-IPO1-CCTV-CAM - 063</t>
  </si>
  <si>
    <t>BR-PE-IPO1-CCTV-CAM - 066</t>
  </si>
  <si>
    <t>BR-PE-IPO1-CCTV-CAM - 067</t>
  </si>
  <si>
    <t>BR-PE-IPO1-CCTV-CAM - 068</t>
  </si>
  <si>
    <t>BR-PE-IPO1-CCTV-CAM - 069</t>
  </si>
  <si>
    <t>L037</t>
  </si>
  <si>
    <t>L038</t>
  </si>
  <si>
    <t>L039</t>
  </si>
  <si>
    <t>L040</t>
  </si>
  <si>
    <t>L041</t>
  </si>
  <si>
    <t>L042</t>
  </si>
  <si>
    <t>L043</t>
  </si>
  <si>
    <t>L044</t>
  </si>
  <si>
    <t>L045</t>
  </si>
  <si>
    <t>L046</t>
  </si>
  <si>
    <t>L047</t>
  </si>
  <si>
    <t>L048</t>
  </si>
  <si>
    <t>L049</t>
  </si>
  <si>
    <t>L050</t>
  </si>
  <si>
    <t>L051</t>
  </si>
  <si>
    <t>L052</t>
  </si>
  <si>
    <t>L053</t>
  </si>
  <si>
    <t>L054</t>
  </si>
  <si>
    <t>L055</t>
  </si>
  <si>
    <t>L056</t>
  </si>
  <si>
    <t>L057</t>
  </si>
  <si>
    <t>L058</t>
  </si>
  <si>
    <t>L059</t>
  </si>
  <si>
    <t>L060</t>
  </si>
  <si>
    <t>L061</t>
  </si>
  <si>
    <t>L062</t>
  </si>
  <si>
    <t>L063</t>
  </si>
  <si>
    <t>L064</t>
  </si>
  <si>
    <t>L065</t>
  </si>
  <si>
    <t>L066</t>
  </si>
  <si>
    <t>L067</t>
  </si>
  <si>
    <t>L068</t>
  </si>
  <si>
    <t>L069</t>
  </si>
  <si>
    <t>L070</t>
  </si>
  <si>
    <t>L071</t>
  </si>
  <si>
    <t>L072</t>
  </si>
  <si>
    <t>L073</t>
  </si>
  <si>
    <t>L074</t>
  </si>
  <si>
    <t>L075</t>
  </si>
  <si>
    <t>L076</t>
  </si>
  <si>
    <t>L077</t>
  </si>
  <si>
    <t>L078</t>
  </si>
  <si>
    <t>L079</t>
  </si>
  <si>
    <t>L080</t>
  </si>
  <si>
    <t>L081</t>
  </si>
  <si>
    <t>L082</t>
  </si>
  <si>
    <t>L083</t>
  </si>
  <si>
    <t>L084</t>
  </si>
  <si>
    <t>L085</t>
  </si>
  <si>
    <t>L086</t>
  </si>
  <si>
    <t>L087</t>
  </si>
  <si>
    <t>L088</t>
  </si>
  <si>
    <t>L089</t>
  </si>
  <si>
    <t>L090</t>
  </si>
  <si>
    <t>L091</t>
  </si>
  <si>
    <t>L092</t>
  </si>
  <si>
    <t>L093</t>
  </si>
  <si>
    <t>L094</t>
  </si>
  <si>
    <t>L095</t>
  </si>
  <si>
    <t>L096</t>
  </si>
  <si>
    <t>L097</t>
  </si>
  <si>
    <t>L098</t>
  </si>
  <si>
    <t>L099</t>
  </si>
  <si>
    <t>L100</t>
  </si>
  <si>
    <t>L101</t>
  </si>
  <si>
    <t>L102</t>
  </si>
  <si>
    <t>T1/1/6</t>
  </si>
  <si>
    <t>T1/1/7</t>
  </si>
  <si>
    <t>T1/1/8</t>
  </si>
  <si>
    <t>T1/1/9</t>
  </si>
  <si>
    <t>Perimetro (RP - 01)</t>
  </si>
  <si>
    <t>Perimetro (RP - 02)</t>
  </si>
  <si>
    <t>Perimetro (RP - 03)</t>
  </si>
  <si>
    <t>Perimetro (RP - 04)</t>
  </si>
  <si>
    <t>Perimetro (RP - 05)</t>
  </si>
  <si>
    <t>BR-PE-IPO1-SWA-004</t>
  </si>
  <si>
    <t>BR-PE-IPO1-SWI-015</t>
  </si>
  <si>
    <t>BR-PE-IPO1-SWI-018</t>
  </si>
  <si>
    <t>BR-PE-IPO1-SWI-016</t>
  </si>
  <si>
    <t>BR-PE-IPO1-SWI-014</t>
  </si>
  <si>
    <t>BR-PE-IPO1-SWI-017</t>
  </si>
  <si>
    <t>BR-PE-IPO1-SWI-021</t>
  </si>
  <si>
    <t>BR-PE-IPO1-SWC-001-02</t>
  </si>
  <si>
    <t>BR-PE-IPO1-AP6-005</t>
  </si>
  <si>
    <t>BR-PE-IPO1-AP6-001</t>
  </si>
  <si>
    <t>BR-PE-IPO1-AP6-002</t>
  </si>
  <si>
    <t>BR-PE-IPO1-AP6-003</t>
  </si>
  <si>
    <t>BR-PE-IPO1-SWC-001</t>
  </si>
  <si>
    <t>BR-PE-IPO1-SWI-019</t>
  </si>
  <si>
    <t>BR-PE-IPO1-SWA-013</t>
  </si>
  <si>
    <t>BR-PE-IPO1-AP6-004</t>
  </si>
  <si>
    <t>BR-PE-IPO1-RTC-001</t>
  </si>
  <si>
    <t>BR-PE-IPO1-RTC-003</t>
  </si>
  <si>
    <t>BR-PE-IPO1-RTC-002</t>
  </si>
  <si>
    <t>BR-PE-IPO1-SDE-001</t>
  </si>
  <si>
    <t>BR-PE-IPO1-SDE-002</t>
  </si>
  <si>
    <t>BR-PE-IPO1-RTV-001</t>
  </si>
  <si>
    <t>BR-PE-IPO1-SWA-001-01</t>
  </si>
  <si>
    <t>BR-PE-IPO1-SWA-001-02</t>
  </si>
  <si>
    <t>BR-PE-IPO1-AP6-006</t>
  </si>
  <si>
    <t>BR-PE-IPO1-AP6-009</t>
  </si>
  <si>
    <t>BR-PE-IPO1-AP6-010</t>
  </si>
  <si>
    <t>BR-PE-IPO1-AP6-007</t>
  </si>
  <si>
    <t>BR-PE-IPO1-AP6-008</t>
  </si>
  <si>
    <t>BR-PE-IPO1-SWC-001-01</t>
  </si>
  <si>
    <t>BR-PE-IPO1-SWA-009</t>
  </si>
  <si>
    <t>BR-PE-IPO1-SWA-007</t>
  </si>
  <si>
    <t>BR-PE-IPO1-SWA-010</t>
  </si>
  <si>
    <t>BR-PE-IPO1-SWA-005</t>
  </si>
  <si>
    <t>BR-PE-IPO1-SWA-006</t>
  </si>
  <si>
    <t>BR-PE-IPO1-SWA-012</t>
  </si>
  <si>
    <t>Perimetro (RP - 06)</t>
  </si>
  <si>
    <t>Perimetro (RP 01 - Esteiras)</t>
  </si>
  <si>
    <t>Perimetro (RP 02 - Esteiras)</t>
  </si>
  <si>
    <t>LAT</t>
  </si>
  <si>
    <t>LOGITUDE</t>
  </si>
  <si>
    <t>ROUTER</t>
  </si>
  <si>
    <t>AP</t>
  </si>
  <si>
    <t>HUB</t>
  </si>
  <si>
    <t>IP_A</t>
  </si>
  <si>
    <t>IP_B</t>
  </si>
  <si>
    <t>TIPO B</t>
  </si>
  <si>
    <t>TIPO A</t>
  </si>
  <si>
    <t>CAMERA CCTV</t>
  </si>
  <si>
    <t>SWITCH A</t>
  </si>
  <si>
    <t>SWITCH C</t>
  </si>
  <si>
    <t>SWITCH I</t>
  </si>
  <si>
    <t>UTP CAT 6 LSZH</t>
  </si>
  <si>
    <t>UTP CAT 6A LSZH</t>
  </si>
  <si>
    <t>2,5G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</si>
</sst>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</font>
    <font>
      <i/>
      <sz val="10"/>
      <color rgb="FF404040"/>
      <name val="Calibri"/>
      <family val="2"/>
    </font>
    <font>
      <b/>
      <sz val="11"/>
      <color rgb="FF1F1F1F"/>
      <name val="Calibri"/>
      <family val="2"/>
    </font>
    <font>
      <b/>
      <sz val="11"/>
      <name val="Calibri"/>
      <family val="2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23A6D"/>
      </patternFill>
    </fill>
    <fill>
      <patternFill patternType="solid">
        <fgColor rgb="FFE7E6E6"/>
      </patternFill>
    </fill>
    <fill>
      <patternFill patternType="solid">
        <fgColor rgb="FFDCEAF7"/>
      </patternFill>
    </fill>
    <fill>
      <patternFill patternType="solid">
        <fgColor rgb="FFEAF5EA"/>
      </patternFill>
    </fill>
    <fill>
      <patternFill patternType="solid">
        <fgColor rgb="FFFFF2CC"/>
      </patternFill>
    </fill>
    <fill>
      <patternFill patternType="solid">
        <fgColor rgb="FFFDE9E7"/>
      </patternFill>
    </fill>
    <fill>
      <patternFill patternType="solid">
        <fgColor rgb="FFD9EDEB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vertical="center" wrapText="1"/>
    </xf>
    <xf numFmtId="0" fontId="4" fillId="4" borderId="0" xfId="0" applyFont="1" applyFill="1" applyAlignment="1">
      <alignment horizontal="center" wrapText="1"/>
    </xf>
    <xf numFmtId="0" fontId="4" fillId="4" borderId="0" xfId="0" applyFont="1" applyFill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0" fillId="0" borderId="1" xfId="0" applyNumberFormat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4" fillId="8" borderId="0" xfId="0" applyFont="1" applyFill="1"/>
    <xf numFmtId="0" fontId="2" fillId="3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/>
    </xf>
    <xf numFmtId="0" fontId="0" fillId="0" borderId="0" xfId="0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4" fillId="5" borderId="0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0" fillId="0" borderId="0" xfId="0" pivotButt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188.707152777781" createdVersion="8" refreshedVersion="8" minRefreshableVersion="3" recordCount="103" xr:uid="{B1833C24-0EDE-446C-8ADA-30E7E55EDD44}">
  <cacheSource type="worksheet">
    <worksheetSource ref="A8:S111" sheet="Ligacoes"/>
  </cacheSource>
  <cacheFields count="19">
    <cacheField name="ID Link" numFmtId="0">
      <sharedItems/>
    </cacheField>
    <cacheField name="Camada" numFmtId="0">
      <sharedItems count="7">
        <s v="Borda"/>
        <s v="Seguranca"/>
        <s v="Core"/>
        <s v="Distribuicao"/>
        <s v="Acesso"/>
        <s v="Acesso Industrial"/>
        <s v="Backbone"/>
      </sharedItems>
    </cacheField>
    <cacheField name="Setor Origem" numFmtId="0">
      <sharedItems/>
    </cacheField>
    <cacheField name="Origem" numFmtId="0">
      <sharedItems/>
    </cacheField>
    <cacheField name="IP_A" numFmtId="0">
      <sharedItems containsBlank="1"/>
    </cacheField>
    <cacheField name="TIPO A" numFmtId="0">
      <sharedItems/>
    </cacheField>
    <cacheField name="Porta Origem" numFmtId="0">
      <sharedItems/>
    </cacheField>
    <cacheField name="Setor Destino" numFmtId="0">
      <sharedItems count="19">
        <s v="Core"/>
        <s v="Administrativo"/>
        <s v="Sup. Moagem"/>
        <s v="Laboratorio"/>
        <s v="DPA"/>
        <s v="Portaria"/>
        <s v="Sala de Servidores"/>
        <s v="Faturamento"/>
        <s v="Subestacao"/>
        <s v="Perimetro (RP - 01)"/>
        <s v="Perimetro (RP - 02)"/>
        <s v="Perimetro (RP - 03)"/>
        <s v="Perimetro (RP - 04)"/>
        <s v="Perimetro (RP - 05)"/>
        <s v="Perimetro (RP - 06)"/>
        <s v="Perimetro (RP 01 - Esteiras)"/>
        <s v="Perimetro (RP 02 - Esteiras)"/>
        <s v="Refeitorio"/>
        <s v="Perimetro"/>
      </sharedItems>
    </cacheField>
    <cacheField name="Destino" numFmtId="0">
      <sharedItems/>
    </cacheField>
    <cacheField name="IP_B" numFmtId="0">
      <sharedItems containsBlank="1" containsMixedTypes="1" containsNumber="1" containsInteger="1" minValue="10173133254" maxValue="10173133254"/>
    </cacheField>
    <cacheField name="TIPO B" numFmtId="0">
      <sharedItems count="6">
        <s v="ROUTER"/>
        <s v="SWITCH C"/>
        <s v="SWITCH A"/>
        <s v="AP"/>
        <s v="HUB"/>
        <s v="SWITCH I"/>
      </sharedItems>
    </cacheField>
    <cacheField name="Porta Destino" numFmtId="0">
      <sharedItems/>
    </cacheField>
    <cacheField name="Midia" numFmtId="0">
      <sharedItems/>
    </cacheField>
    <cacheField name="Velocidade" numFmtId="0">
      <sharedItems/>
    </cacheField>
    <cacheField name="Status" numFmtId="0">
      <sharedItems/>
    </cacheField>
    <cacheField name="Confianca" numFmtId="0">
      <sharedItems/>
    </cacheField>
    <cacheField name="Observacoes" numFmtId="0">
      <sharedItems containsNonDate="0" containsString="0" containsBlank="1"/>
    </cacheField>
    <cacheField name="LAT" numFmtId="0">
      <sharedItems containsString="0" containsBlank="1" containsNumber="1" containsInteger="1" minValue="-839551714956152" maxValue="-8395277132448"/>
    </cacheField>
    <cacheField name="LOGITUDE" numFmtId="0">
      <sharedItems containsString="0" containsBlank="1" containsNumber="1" containsInteger="1" minValue="-349829072326105" maxValue="-349804911671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3">
  <r>
    <s v="L001"/>
    <x v="0"/>
    <s v="Internet"/>
    <s v="PRI INTERNET"/>
    <s v="189.23.196.2"/>
    <s v="ROUTER"/>
    <s v="Vni-01"/>
    <x v="0"/>
    <s v="BR-PE-IPO1-RTC-001"/>
    <s v="189.23.196.2"/>
    <x v="0"/>
    <s v="Vni-02"/>
    <s v="UTP"/>
    <s v="1G"/>
    <s v="Ativo"/>
    <s v="Alta"/>
    <m/>
    <m/>
    <m/>
  </r>
  <r>
    <s v="L002"/>
    <x v="0"/>
    <s v="Internet"/>
    <s v="TER BANDA"/>
    <s v="179.189.249.62"/>
    <s v="ROUTER"/>
    <s v="Vni-01"/>
    <x v="0"/>
    <s v="BR-PE-IPO1-RTC-003"/>
    <s v="179.189.249.62"/>
    <x v="0"/>
    <s v="Vni-02"/>
    <s v="UTP"/>
    <s v="1G"/>
    <s v="Ativo"/>
    <s v="Alta"/>
    <m/>
    <m/>
    <m/>
  </r>
  <r>
    <s v="L003"/>
    <x v="0"/>
    <s v="Internet"/>
    <s v="SEC INTERNET"/>
    <s v="187.32.41.121"/>
    <s v="ROUTER"/>
    <s v="Vni-01"/>
    <x v="0"/>
    <s v="BR-PE-IPO1-RTC-002"/>
    <s v="187.32.41.121"/>
    <x v="0"/>
    <s v="Vni-02"/>
    <s v="UTP"/>
    <s v="1G"/>
    <s v="Ativo"/>
    <s v="Alta"/>
    <m/>
    <m/>
    <m/>
  </r>
  <r>
    <s v="L004"/>
    <x v="0"/>
    <s v="Core"/>
    <s v="BR-PE-IPO1-RTC-001"/>
    <s v="189.23.196.2"/>
    <s v="ROUTER"/>
    <s v="Vni-02"/>
    <x v="0"/>
    <s v="BR-PE-IPO1-SDE-001"/>
    <s v="10.249.6.27"/>
    <x v="0"/>
    <s v="NIC"/>
    <s v="UTP"/>
    <s v="1G"/>
    <s v="Ativo"/>
    <s v="Alta"/>
    <m/>
    <m/>
    <m/>
  </r>
  <r>
    <s v="L005"/>
    <x v="0"/>
    <s v="Core"/>
    <s v="BR-PE-IPO1-RTC-003"/>
    <s v="179.189.249.62"/>
    <s v="ROUTER"/>
    <s v="Vni-05"/>
    <x v="0"/>
    <s v="BR-PE-IPO1-SDE-001"/>
    <s v="179.189.249.62"/>
    <x v="0"/>
    <s v="NIC"/>
    <s v="UTP"/>
    <s v="1G"/>
    <s v="Ativo"/>
    <s v="Alta"/>
    <m/>
    <m/>
    <m/>
  </r>
  <r>
    <s v="L006"/>
    <x v="0"/>
    <s v="Core"/>
    <s v="BR-PE-IPO1-RTC-002"/>
    <s v="10.249.7.27"/>
    <s v="ROUTER"/>
    <s v="Vni-02"/>
    <x v="0"/>
    <s v="BR-PE-IPO1-SDE-002"/>
    <s v="10.249.7.27"/>
    <x v="0"/>
    <s v="NIC"/>
    <s v="UTP"/>
    <s v="1G"/>
    <s v="Ativo"/>
    <s v="Alta"/>
    <m/>
    <m/>
    <m/>
  </r>
  <r>
    <s v="L007"/>
    <x v="1"/>
    <s v="Core"/>
    <s v="BR-PE-IPO1-SDE-001"/>
    <m/>
    <s v="ROUTER"/>
    <s v="Vni-06"/>
    <x v="0"/>
    <s v="BR-PE-IPO1-SDE-002"/>
    <m/>
    <x v="0"/>
    <s v="Vni-06"/>
    <s v="UTP"/>
    <s v="1G"/>
    <s v="Ativo"/>
    <s v="Alta"/>
    <m/>
    <m/>
    <m/>
  </r>
  <r>
    <s v="L008"/>
    <x v="2"/>
    <s v="Core"/>
    <s v="BR-PE-IPO1-SDE-001"/>
    <s v="10.249.6.27"/>
    <s v="ROUTER"/>
    <s v="Vni0/3"/>
    <x v="1"/>
    <s v="BR-PE-IPO1-SWC-001-02"/>
    <s v="10.173.133.1"/>
    <x v="1"/>
    <s v="Gi2/0/1"/>
    <s v="UTP"/>
    <s v="1G"/>
    <s v="Ativo"/>
    <s v="Alta"/>
    <m/>
    <m/>
    <m/>
  </r>
  <r>
    <s v="L009"/>
    <x v="2"/>
    <s v="Core"/>
    <s v="BR-PE-IPO1-SWC-001-02"/>
    <s v="10.173.133.1"/>
    <s v="SWITCH C"/>
    <s v="Gi1/1/24"/>
    <x v="0"/>
    <s v="BR-PE-IPO1-RTV-001"/>
    <n v="10173133254"/>
    <x v="0"/>
    <s v="Gi1/1/1"/>
    <s v="UTP"/>
    <s v="1G"/>
    <s v="Ativo"/>
    <s v="Alta"/>
    <m/>
    <m/>
    <m/>
  </r>
  <r>
    <s v="L010"/>
    <x v="3"/>
    <s v="Administrativo"/>
    <s v="BR-PE-IPO1-SWC-001-01"/>
    <s v="10.173.133.1"/>
    <s v="SWITCH C"/>
    <s v="T1/1/5"/>
    <x v="1"/>
    <s v="BR-PE-IPO1-SWA-001-01"/>
    <s v="10.173.133.2"/>
    <x v="2"/>
    <s v="T1/1/1"/>
    <s v="UTP"/>
    <s v="1G"/>
    <s v="Ativo"/>
    <s v="Alta"/>
    <m/>
    <m/>
    <m/>
  </r>
  <r>
    <s v="L010"/>
    <x v="3"/>
    <s v="Administrativo"/>
    <s v="BR-PE-IPO1-SWC-001-02"/>
    <s v="10.173.133.1"/>
    <s v="SWITCH C"/>
    <s v="T2/1/4"/>
    <x v="1"/>
    <s v="BR-PE-IPO1-SWA-001-02"/>
    <s v="10.173.133.2"/>
    <x v="2"/>
    <s v="T2/1/1"/>
    <s v="UTP"/>
    <s v="1G"/>
    <s v="Ativo"/>
    <s v="Alta"/>
    <m/>
    <m/>
    <m/>
  </r>
  <r>
    <s v="L011"/>
    <x v="4"/>
    <s v="Sup. Moagem"/>
    <s v="BR-PE-IPO1-SWA-009"/>
    <s v="10.173.133.10"/>
    <s v="SWITCH A"/>
    <s v="Gi1/0/11"/>
    <x v="2"/>
    <s v="BR-PE-IPO1-AP6-006"/>
    <m/>
    <x v="3"/>
    <s v="Gi1/0/1"/>
    <s v="UTP CAT 6A LSZH"/>
    <s v="2,5G"/>
    <s v="Ativo"/>
    <s v="Alta"/>
    <m/>
    <m/>
    <m/>
  </r>
  <r>
    <s v="L012"/>
    <x v="3"/>
    <s v="Sup. Moagem"/>
    <s v="BR-PE-IPO1-SWA-009"/>
    <s v="10.173.133.10"/>
    <s v="SWITCH A"/>
    <s v="T1/1/1"/>
    <x v="1"/>
    <s v="BR-PE-IPO1-SWC-001"/>
    <s v="10.173.133.1"/>
    <x v="1"/>
    <s v="T1/1/3"/>
    <s v="WAN"/>
    <s v="N/I"/>
    <s v="Ativo"/>
    <s v="Alta"/>
    <m/>
    <m/>
    <m/>
  </r>
  <r>
    <s v="L013"/>
    <x v="4"/>
    <s v="Laboratorio"/>
    <s v="BR-PE-IPO1-SWA-007"/>
    <s v="10.173.133.8"/>
    <s v="SWITCH A"/>
    <s v="Gi1/0/34"/>
    <x v="3"/>
    <s v="BR-PE-IPO1-AP6-009"/>
    <m/>
    <x v="3"/>
    <s v="Gi1/0/1"/>
    <s v="UTP CAT 6A LSZH"/>
    <s v="2,5G"/>
    <s v="Ativo"/>
    <s v="Alta"/>
    <m/>
    <m/>
    <m/>
  </r>
  <r>
    <s v="L014"/>
    <x v="4"/>
    <s v="Laboratorio"/>
    <s v="BR-PE-IPO1-SWA-007"/>
    <s v="10.173.133.8"/>
    <s v="SWITCH A"/>
    <s v="Gi1/0/28"/>
    <x v="3"/>
    <s v="BR-PE-IPO1-AP6-010"/>
    <m/>
    <x v="3"/>
    <s v="Gi1/0/1"/>
    <s v="UTP CAT 6A LSZH"/>
    <s v="2,5G"/>
    <s v="Ativo"/>
    <s v="Alta"/>
    <m/>
    <m/>
    <m/>
  </r>
  <r>
    <s v="L015"/>
    <x v="4"/>
    <s v="Laboratorio"/>
    <s v="BR-PE-IPO1-SWA-007"/>
    <s v="10.173.133.8"/>
    <s v="SWITCH A"/>
    <s v="Gi1/0/21"/>
    <x v="3"/>
    <s v="BR-PE-IPO1-AP6-007"/>
    <m/>
    <x v="3"/>
    <s v="Gi1/0/1"/>
    <s v="UTP CAT 6A LSZH"/>
    <s v="2,5G"/>
    <s v="Ativo"/>
    <s v="Alta"/>
    <m/>
    <m/>
    <m/>
  </r>
  <r>
    <s v="L016"/>
    <x v="4"/>
    <s v="Laboratorio"/>
    <s v="BR-PE-IPO1-SWA-007"/>
    <s v="10.173.133.8"/>
    <s v="SWITCH A"/>
    <s v="Gi2/0/5"/>
    <x v="3"/>
    <s v="BR-PE-IPO1-AP6-008"/>
    <m/>
    <x v="3"/>
    <s v="Gi1/0/1"/>
    <s v="UTP CAT 6A LSZH"/>
    <s v="2,5G"/>
    <s v="Ativo"/>
    <s v="Alta"/>
    <m/>
    <m/>
    <m/>
  </r>
  <r>
    <s v="L017"/>
    <x v="4"/>
    <s v="Laboratorio"/>
    <s v="BR-PE-IPO1-SWA-007"/>
    <s v="10.173.133.8"/>
    <s v="SWITCH A"/>
    <s v="T2/1/2"/>
    <x v="3"/>
    <s v="HUB_PLANET_ESTEIRA"/>
    <m/>
    <x v="4"/>
    <s v="Vni-02"/>
    <s v="Virtual/Overlay"/>
    <s v="N/I"/>
    <s v="Ativo"/>
    <s v="Alta"/>
    <m/>
    <m/>
    <m/>
  </r>
  <r>
    <s v="L018"/>
    <x v="3"/>
    <s v="Laboratorio"/>
    <s v="BR-PE-IPO1-SWA-007"/>
    <s v="10.173.133.8"/>
    <s v="SWITCH A"/>
    <s v="T2/1/1"/>
    <x v="1"/>
    <s v="BR-PE-IPO1-SWC-001-02"/>
    <s v="10.173.133.1"/>
    <x v="1"/>
    <s v="T2/1/2"/>
    <s v="Virtual/Overlay"/>
    <s v="N/I"/>
    <s v="Ativo"/>
    <s v="Alta"/>
    <m/>
    <m/>
    <m/>
  </r>
  <r>
    <s v="L019"/>
    <x v="4"/>
    <s v="DPA"/>
    <s v="BR-PE-IPO1-SWA-010"/>
    <s v="10.173.133.11"/>
    <s v="SWITCH A"/>
    <s v="Gi1/0/21"/>
    <x v="4"/>
    <s v="BR-PE-IPO1-AP6-005"/>
    <m/>
    <x v="3"/>
    <s v="Gi1/0/1"/>
    <s v="UTP CAT 6A LSZH"/>
    <s v="2,5G"/>
    <s v="Ativo"/>
    <s v="Alta"/>
    <m/>
    <m/>
    <m/>
  </r>
  <r>
    <s v="L020"/>
    <x v="3"/>
    <s v="DPA"/>
    <s v="BR-PE-IPO1-SWA-010"/>
    <s v="10.173.133.11"/>
    <s v="SWITCH A"/>
    <s v="T1/1/1"/>
    <x v="1"/>
    <s v="BR-PE-IPO1-SWC-001-02"/>
    <s v="10.173.133.1"/>
    <x v="1"/>
    <s v="T2/1/1"/>
    <s v="Fibra LX"/>
    <s v="N/I"/>
    <s v="Ativo"/>
    <s v="Alta"/>
    <m/>
    <m/>
    <m/>
  </r>
  <r>
    <s v="L021"/>
    <x v="4"/>
    <s v="Administrativo"/>
    <s v="BR-PE-IPO1-SWA-001-01"/>
    <s v="10.173.133.2"/>
    <s v="SWITCH A"/>
    <s v="Gi1/0/6"/>
    <x v="1"/>
    <s v="BR-PE-IPO1-AP6-001"/>
    <m/>
    <x v="3"/>
    <s v="Gi1/0/1"/>
    <s v="UTP CAT 6A LSZH"/>
    <s v="2,5G"/>
    <s v="Ativo"/>
    <s v="Alta"/>
    <m/>
    <m/>
    <m/>
  </r>
  <r>
    <s v="L022"/>
    <x v="4"/>
    <s v="Administrativo"/>
    <s v="BR-PE-IPO1-SWA-001-02"/>
    <s v="10.173.133.2"/>
    <s v="SWITCH A"/>
    <s v="Gi2/0/9"/>
    <x v="1"/>
    <s v="BR-PE-IPO1-AP6-002"/>
    <m/>
    <x v="3"/>
    <s v="Gi1/0/1"/>
    <s v="UTP CAT 6A LSZH"/>
    <s v="2,5G"/>
    <s v="Ativo"/>
    <s v="Alta"/>
    <m/>
    <m/>
    <m/>
  </r>
  <r>
    <s v="L023"/>
    <x v="4"/>
    <s v="Administrativo"/>
    <s v="BR-PE-IPO1-SWA-001-02"/>
    <s v="10.173.133.2"/>
    <s v="SWITCH A"/>
    <s v="Gi2/0/6"/>
    <x v="1"/>
    <s v="BR-PE-IPO1-AP6-003"/>
    <m/>
    <x v="3"/>
    <s v="Gi1/0/1"/>
    <s v="UTP CAT 6A LSZH"/>
    <s v="2,5G"/>
    <s v="Ativo"/>
    <s v="Alta"/>
    <m/>
    <m/>
    <m/>
  </r>
  <r>
    <s v="L024"/>
    <x v="3"/>
    <s v="Portaria"/>
    <s v="BR-PE-IPO1-SWA-004"/>
    <s v="10.173.133.5"/>
    <s v="SWITCH A"/>
    <s v="T1/1/1"/>
    <x v="1"/>
    <s v="BR-PE-IPO1-SWC-001"/>
    <s v="10.173.133.1"/>
    <x v="1"/>
    <s v="Gi1/1/10"/>
    <s v="Fibra SX"/>
    <s v="N/I"/>
    <s v="Ativo"/>
    <s v="Alta"/>
    <m/>
    <m/>
    <m/>
  </r>
  <r>
    <s v="L025"/>
    <x v="5"/>
    <s v="Portaria"/>
    <s v="BR-PE-IPO1-SWA-004"/>
    <s v="10.173.133.5"/>
    <s v="SWITCH A"/>
    <s v="T1/1/4"/>
    <x v="5"/>
    <s v="BR-PE-IPO1-SWI-017"/>
    <s v="10.173.133.20"/>
    <x v="5"/>
    <s v="Gi1/1/9"/>
    <s v="Fibra LX"/>
    <s v="N/I"/>
    <s v="Ativo"/>
    <s v="Alta"/>
    <m/>
    <m/>
    <m/>
  </r>
  <r>
    <s v="L026"/>
    <x v="5"/>
    <s v="Portaria"/>
    <s v="BR-PE-IPO1-SWA-004"/>
    <s v="10.173.133.5"/>
    <s v="SWITCH A"/>
    <s v="T1/1/3"/>
    <x v="6"/>
    <s v="BR-PE-IPO1-SWI-019"/>
    <s v="10.173.133.22"/>
    <x v="5"/>
    <s v="Gi1/1/9"/>
    <s v="Fibra SX / Port-channel"/>
    <s v="N/I"/>
    <s v="Ativo"/>
    <s v="Alta"/>
    <m/>
    <m/>
    <m/>
  </r>
  <r>
    <s v="L027"/>
    <x v="5"/>
    <s v="Sala de Servidores"/>
    <s v="BR-PE-IPO1-SWA-005"/>
    <s v="10.173.133.6"/>
    <s v="SWITCH A"/>
    <s v="T1/1/2"/>
    <x v="6"/>
    <s v="BR-PE-IPO1-SWI-019"/>
    <s v="10.173.133.22"/>
    <x v="5"/>
    <s v="Gi1/1/10"/>
    <s v="Fibra SX"/>
    <s v="N/I"/>
    <s v="Ativo"/>
    <s v="Alta"/>
    <m/>
    <m/>
    <m/>
  </r>
  <r>
    <s v="L028"/>
    <x v="6"/>
    <s v="Sala de Servidores"/>
    <s v="BR-PE-IPO1-SWA-005"/>
    <s v="10.173.133.6"/>
    <s v="SWITCH A"/>
    <s v="T1/1/1"/>
    <x v="7"/>
    <s v="BR-PE-IPO1-SWA-013"/>
    <s v="10.173.133.17"/>
    <x v="2"/>
    <s v="T1/1/3"/>
    <s v="UTP"/>
    <s v="N/I"/>
    <s v="Ativo"/>
    <s v="Alta"/>
    <m/>
    <m/>
    <m/>
  </r>
  <r>
    <s v="L029"/>
    <x v="3"/>
    <s v="Refeitorio"/>
    <s v="BR-PE-IPO1-SWA-006"/>
    <s v="10.173.133.7"/>
    <s v="SWITCH A"/>
    <s v="T1/1/1"/>
    <x v="1"/>
    <s v="BR-PE-IPO1-SWC-001"/>
    <s v="10.173.133.1"/>
    <x v="1"/>
    <s v="T1/1/2"/>
    <s v="Fibra LX"/>
    <s v="N/I"/>
    <s v="Ativo"/>
    <s v="Alta"/>
    <m/>
    <m/>
    <m/>
  </r>
  <r>
    <s v="L030"/>
    <x v="3"/>
    <s v="Subestacao"/>
    <s v="BR-PE-IPO1-SWA-012"/>
    <s v="10.173.133.16"/>
    <s v="SWITCH A"/>
    <s v="T1/1/1"/>
    <x v="1"/>
    <s v="BR-PE-IPO1-SWC-001"/>
    <s v="10.173.133.1"/>
    <x v="1"/>
    <s v="T1/1/1"/>
    <s v="Fibra LX"/>
    <s v="N/I"/>
    <s v="Ativo"/>
    <s v="Alta"/>
    <m/>
    <m/>
    <m/>
  </r>
  <r>
    <s v="L031"/>
    <x v="5"/>
    <s v="Subestacao"/>
    <s v="BR-PE-IPO1-SWA-012"/>
    <s v="10.173.133.16"/>
    <s v="SWITCH A"/>
    <s v="T1/1/2"/>
    <x v="8"/>
    <s v="BR-PE-IPO1-SWI-018"/>
    <s v="10.173.133.21"/>
    <x v="5"/>
    <s v="Gi1/1/9"/>
    <s v="Fibra LX"/>
    <s v="N/I"/>
    <s v="Ativo"/>
    <s v="Alta"/>
    <m/>
    <m/>
    <m/>
  </r>
  <r>
    <s v="L032"/>
    <x v="5"/>
    <s v="Subestacao"/>
    <s v="BR-PE-IPO1-SWI-018"/>
    <s v="10.173.133.21"/>
    <s v="SWITCH I"/>
    <s v="Gi1/1/10"/>
    <x v="8"/>
    <s v="BR-PE-IPO1-SWI-016"/>
    <s v="10.173.133.19"/>
    <x v="5"/>
    <s v="Gi1/1/9"/>
    <s v="Fibra LX"/>
    <s v="N/I"/>
    <s v="Ativo"/>
    <s v="Alta"/>
    <m/>
    <m/>
    <m/>
  </r>
  <r>
    <s v="L033"/>
    <x v="4"/>
    <s v="Faturamento"/>
    <s v="BR-PE-IPO1-SWA-013"/>
    <s v="10.173.133.17"/>
    <s v="SWITCH A"/>
    <s v="Gi1/0/1"/>
    <x v="7"/>
    <s v="BR-PE-IPO1-AP6-004"/>
    <m/>
    <x v="3"/>
    <s v="Gi1/0/1"/>
    <s v="UTP CAT 6A LSZH"/>
    <s v="2,5G"/>
    <s v="Ativo"/>
    <s v="Alta"/>
    <m/>
    <m/>
    <m/>
  </r>
  <r>
    <s v="L034"/>
    <x v="5"/>
    <s v="Faturamento"/>
    <s v="BR-PE-IPO1-SWA-013"/>
    <s v="10.173.133.17"/>
    <s v="SWITCH A"/>
    <s v="T1/1/2"/>
    <x v="7"/>
    <s v="BR-PE-IPO1-SWI-021"/>
    <s v="10.173.133.40"/>
    <x v="5"/>
    <s v="Gi1/0/1"/>
    <s v="Fibra LX"/>
    <s v="N/I"/>
    <s v="Ativo"/>
    <s v="Alta"/>
    <m/>
    <m/>
    <m/>
  </r>
  <r>
    <s v="L035"/>
    <x v="5"/>
    <s v="Faturamento"/>
    <s v="BR-PE-IPO1-SWA-013"/>
    <s v="10.173.133.17"/>
    <s v="SWITCH A"/>
    <s v="T1/1/4"/>
    <x v="7"/>
    <s v="BR-PE-IPO1-SWI-015"/>
    <s v="10.173.133.18"/>
    <x v="5"/>
    <s v="Gi1/0/1"/>
    <s v="Fibra LX"/>
    <s v="N/I"/>
    <s v="Ativo"/>
    <s v="Alta"/>
    <m/>
    <m/>
    <m/>
  </r>
  <r>
    <s v="L036"/>
    <x v="3"/>
    <s v="Faturamento"/>
    <s v="BR-PE-IPO1-SWA-013"/>
    <s v="10.173.133.17"/>
    <s v="SWITCH A"/>
    <s v="T1/1/1"/>
    <x v="1"/>
    <s v="BR-PE-IPO1-SWC-001-02"/>
    <s v="10.173.133.1"/>
    <x v="1"/>
    <s v="T2/1/3"/>
    <s v="Fibra LX"/>
    <s v="N/I"/>
    <s v="Ativo"/>
    <s v="Alta"/>
    <m/>
    <m/>
    <m/>
  </r>
  <r>
    <s v="L037"/>
    <x v="5"/>
    <s v="PERIMETRO SULDESTE"/>
    <s v="BR-PE-IPO1-CCTV-CAM - 001"/>
    <s v="10.173.138.11"/>
    <s v="CAMERA CCTV"/>
    <s v="T1/1/1"/>
    <x v="9"/>
    <s v="BR-PE-IPO1-SWI-015"/>
    <s v="10.173.133.18"/>
    <x v="5"/>
    <s v="T2/1/1"/>
    <s v="UTP CAT 6 LSZH"/>
    <s v="1G"/>
    <s v="Ativo"/>
    <s v="Alta"/>
    <m/>
    <n v="-839499167457789"/>
    <n v="-349800387465946"/>
  </r>
  <r>
    <s v="L038"/>
    <x v="5"/>
    <s v="PERIMETRO SULDESTE"/>
    <s v="BR-PE-IPO1-CCTV-CAM - 002"/>
    <s v="10.173.138.12"/>
    <s v="CAMERA CCTV"/>
    <s v="T1/1/2"/>
    <x v="9"/>
    <s v="BR-PE-IPO1-SWI-015"/>
    <s v="10.173.133.18"/>
    <x v="5"/>
    <s v="T2/1/1"/>
    <s v="UTP CAT 6 LSZH"/>
    <s v="1G"/>
    <s v="Ativo"/>
    <s v="Alta"/>
    <m/>
    <n v="-839502241334003"/>
    <n v="-349800597738073"/>
  </r>
  <r>
    <s v="L039"/>
    <x v="5"/>
    <s v="PERIMETRO SULDESTE"/>
    <s v="BR-PE-IPO1-CCTV-CAM - 003"/>
    <s v="10.173.138.13"/>
    <s v="CAMERA CCTV"/>
    <s v="T1/1/3"/>
    <x v="9"/>
    <s v="BR-PE-IPO1-SWI-015"/>
    <s v="10.173.133.18"/>
    <x v="5"/>
    <s v="T2/1/1"/>
    <s v="UTP CAT 6 LSZH"/>
    <s v="1G"/>
    <s v="Ativo"/>
    <s v="Alta"/>
    <m/>
    <n v="-839496723611927"/>
    <n v="-349800818450684"/>
  </r>
  <r>
    <s v="L040"/>
    <x v="5"/>
    <s v="PERIMETRO SUL"/>
    <s v="BR-PE-IPO1-CCTV-CAM - 004"/>
    <s v="10.173.138.14"/>
    <s v="CAMERA CCTV"/>
    <s v="T1/1/4"/>
    <x v="9"/>
    <s v="BR-PE-IPO1-SWI-015"/>
    <s v="10.173.133.18"/>
    <x v="5"/>
    <s v="T2/1/1"/>
    <s v="UTP CAT 6 LSZH"/>
    <s v="1G"/>
    <s v="Ativo"/>
    <s v="Alta"/>
    <m/>
    <n v="-83951250895223"/>
    <n v="-349806546756134"/>
  </r>
  <r>
    <s v="L041"/>
    <x v="5"/>
    <s v="PERIMETRO SUL"/>
    <s v="BR-PE-IPO1-CCTV-CAM - 005"/>
    <s v="10.173.138.15"/>
    <s v="CAMERA CCTV"/>
    <s v="T1/1/5"/>
    <x v="9"/>
    <s v="BR-PE-IPO1-SWI-015"/>
    <s v="10.173.133.18"/>
    <x v="5"/>
    <s v="T2/1/1"/>
    <s v="UTP CAT 6 LSZH"/>
    <s v="1G"/>
    <s v="Ativo"/>
    <s v="Alta"/>
    <m/>
    <n v="-839512792667867"/>
    <n v="-349806404285613"/>
  </r>
  <r>
    <s v="L042"/>
    <x v="5"/>
    <s v="PERIMETRO SUL"/>
    <s v="BR-PE-IPO1-CCTV-CAM - 006"/>
    <s v="10.173.138.16"/>
    <s v="CAMERA CCTV"/>
    <s v="T1/1/1"/>
    <x v="10"/>
    <s v="BR-PE-IPO1-SWI-018"/>
    <s v="10.173.133.21"/>
    <x v="5"/>
    <s v="T2/1/1"/>
    <s v="UTP CAT 6 LSZH"/>
    <s v="1G"/>
    <s v="Ativo"/>
    <s v="Alta"/>
    <m/>
    <n v="-839518832756237"/>
    <n v="-349810999661202"/>
  </r>
  <r>
    <s v="L043"/>
    <x v="5"/>
    <s v="PERIMETRO SUL"/>
    <s v="BR-PE-IPO1-CCTV-CAM - 007"/>
    <s v="10.173.138.17"/>
    <s v="CAMERA CCTV"/>
    <s v="T1/1/2"/>
    <x v="10"/>
    <s v="BR-PE-IPO1-SWI-018"/>
    <s v="10.173.133.21"/>
    <x v="5"/>
    <s v="T2/1/1"/>
    <s v="UTP CAT 6 LSZH"/>
    <s v="1G"/>
    <s v="Ativo"/>
    <s v="Alta"/>
    <m/>
    <n v="-839518647189521"/>
    <n v="-349811145036329"/>
  </r>
  <r>
    <s v="L044"/>
    <x v="5"/>
    <s v="PERIMETRO SUL"/>
    <s v="BR-PE-IPO1-CCTV-CAM - 008"/>
    <s v="10.173.138.18"/>
    <s v="CAMERA CCTV"/>
    <s v="T1/1/3"/>
    <x v="10"/>
    <s v="BR-PE-IPO1-SWI-018"/>
    <s v="10.173.133.21"/>
    <x v="5"/>
    <s v="T2/1/1"/>
    <s v="UTP CAT 6 LSZH"/>
    <s v="1G"/>
    <s v="Ativo"/>
    <s v="Alta"/>
    <m/>
    <n v="-8395277132448"/>
    <n v="-349817039800978"/>
  </r>
  <r>
    <s v="L045"/>
    <x v="5"/>
    <s v="PERIMETRO SUL"/>
    <s v="BR-PE-IPO1-CCTV-CAM - 009"/>
    <s v="10.173.138.19"/>
    <s v="CAMERA CCTV"/>
    <s v="T1/1/4"/>
    <x v="10"/>
    <s v="BR-PE-IPO1-SWI-018"/>
    <s v="10.173.133.21"/>
    <x v="5"/>
    <s v="T2/1/1"/>
    <s v="UTP CAT 6 LSZH"/>
    <s v="1G"/>
    <s v="Ativo"/>
    <s v="Alta"/>
    <m/>
    <n v="-839527784720926"/>
    <n v="-349817172109514"/>
  </r>
  <r>
    <s v="L046"/>
    <x v="5"/>
    <s v="PERIMETRO SUL"/>
    <s v="BR-PE-IPO1-CCTV-CAM - 010"/>
    <s v="10.173.138.20"/>
    <s v="CAMERA CCTV"/>
    <s v="T1/1/5"/>
    <x v="10"/>
    <s v="BR-PE-IPO1-SWI-018"/>
    <s v="10.173.133.21"/>
    <x v="5"/>
    <s v="T2/1/1"/>
    <s v="UTP CAT 6 LSZH"/>
    <s v="1G"/>
    <s v="Ativo"/>
    <s v="Alta"/>
    <m/>
    <n v="-839545104624989"/>
    <n v="-349823510937675"/>
  </r>
  <r>
    <s v="L047"/>
    <x v="5"/>
    <s v="PERIMETRO SUL"/>
    <s v="BR-PE-IPO1-CCTV-CAM - 011"/>
    <s v="10.173.138.21"/>
    <s v="CAMERA CCTV"/>
    <s v="T1/1/6"/>
    <x v="10"/>
    <s v="BR-PE-IPO1-SWI-018"/>
    <s v="10.173.133.21"/>
    <x v="5"/>
    <s v="T2/1/1"/>
    <s v="UTP CAT 6 LSZH"/>
    <s v="1G"/>
    <s v="Ativo"/>
    <s v="Alta"/>
    <m/>
    <n v="-839545565775499"/>
    <n v="-349824040853502"/>
  </r>
  <r>
    <s v="L048"/>
    <x v="5"/>
    <s v="PERIMETRO SUL"/>
    <s v="BR-PE-IPO1-CCTV-CAM - 012"/>
    <s v="10.173.138.22"/>
    <s v="CAMERA CCTV"/>
    <s v="T1/1/1"/>
    <x v="11"/>
    <s v="BR-PE-IPO1-SWI-016"/>
    <s v="10.173.133.19"/>
    <x v="5"/>
    <s v="T2/1/1"/>
    <s v="UTP CAT 6 LSZH"/>
    <s v="1G"/>
    <s v="Ativo"/>
    <s v="Alta"/>
    <m/>
    <n v="-83955100187335"/>
    <n v="-349827176533504"/>
  </r>
  <r>
    <s v="L049"/>
    <x v="5"/>
    <s v="PERIMETRO SULDOESTE"/>
    <s v="BR-PE-IPO1-CCTV-CAM - 013"/>
    <s v="10.173.138.23"/>
    <s v="CAMERA CCTV"/>
    <s v="T1/1/2"/>
    <x v="11"/>
    <s v="BR-PE-IPO1-SWI-016"/>
    <s v="10.173.133.19"/>
    <x v="5"/>
    <s v="T2/1/1"/>
    <s v="UTP CAT 6 LSZH"/>
    <s v="1G"/>
    <s v="Ativo"/>
    <s v="Alta"/>
    <m/>
    <n v="-839551714956152"/>
    <n v="-349827774082111"/>
  </r>
  <r>
    <s v="L050"/>
    <x v="5"/>
    <s v="PERIMETRO OESTE"/>
    <s v="BR-PE-IPO1-CCTV-CAM - 014"/>
    <s v="10.173.138.24"/>
    <s v="CAMERA CCTV"/>
    <s v="T1/1/3"/>
    <x v="11"/>
    <s v="BR-PE-IPO1-SWI-016"/>
    <s v="10.173.133.19"/>
    <x v="5"/>
    <s v="T2/1/1"/>
    <s v="UTP CAT 6 LSZH"/>
    <s v="1G"/>
    <s v="Ativo"/>
    <s v="Alta"/>
    <m/>
    <n v="-83948453463092"/>
    <n v="-349827912467449"/>
  </r>
  <r>
    <s v="L051"/>
    <x v="5"/>
    <s v="PERIMETRO OESTE"/>
    <s v="BR-PE-IPO1-CCTV-CAM - 015"/>
    <s v="10.173.138.25"/>
    <s v="CAMERA CCTV"/>
    <s v="T1/1/4"/>
    <x v="11"/>
    <s v="BR-PE-IPO1-SWI-016"/>
    <s v="10.173.133.19"/>
    <x v="5"/>
    <s v="T2/1/1"/>
    <s v="UTP CAT 6 LSZH"/>
    <s v="1G"/>
    <s v="Ativo"/>
    <s v="Alta"/>
    <m/>
    <n v="-839477872221857"/>
    <n v="-349827895666873"/>
  </r>
  <r>
    <s v="L052"/>
    <x v="5"/>
    <s v="PERIMETRO OESTE"/>
    <s v="BR-PE-IPO1-CCTV-CAM - 016"/>
    <s v="10.173.138.26"/>
    <s v="CAMERA CCTV"/>
    <s v="T1/1/5"/>
    <x v="11"/>
    <s v="BR-PE-IPO1-SWI-016"/>
    <s v="10.173.133.19"/>
    <x v="5"/>
    <s v="T2/1/1"/>
    <s v="UTP CAT 6 LSZH"/>
    <s v="1G"/>
    <s v="Ativo"/>
    <s v="Alta"/>
    <m/>
    <n v="-839430662528918"/>
    <n v="-349828184803776"/>
  </r>
  <r>
    <s v="L053"/>
    <x v="5"/>
    <s v="PERIMETRO OESTE"/>
    <s v="BR-PE-IPO1-CCTV-CAM - 017"/>
    <s v="10.173.138.27"/>
    <s v="CAMERA CCTV"/>
    <s v="T1/1/6"/>
    <x v="11"/>
    <s v="BR-PE-IPO1-SWI-016"/>
    <s v="10.173.133.19"/>
    <x v="5"/>
    <s v="T2/1/1"/>
    <s v="UTP CAT 6 LSZH"/>
    <s v="1G"/>
    <s v="Ativo"/>
    <s v="Alta"/>
    <m/>
    <n v="-839422921647872"/>
    <n v="-349828101732652"/>
  </r>
  <r>
    <s v="L054"/>
    <x v="5"/>
    <s v="PERIMETRO OESTE"/>
    <s v="BR-PE-IPO1-CCTV-CAM - 018"/>
    <s v="10.173.138.28"/>
    <s v="CAMERA CCTV"/>
    <s v="T1/1/1"/>
    <x v="12"/>
    <s v="BR-PE-IPO1-SWI-014"/>
    <s v="10.173.133.25"/>
    <x v="5"/>
    <s v="T2/1/1"/>
    <s v="UTP CAT 6 LSZH"/>
    <s v="1G"/>
    <s v="Ativo"/>
    <s v="Alta"/>
    <m/>
    <n v="-839361967763889"/>
    <n v="-349828915014929"/>
  </r>
  <r>
    <s v="L055"/>
    <x v="5"/>
    <s v="PERIMETRO OESTE"/>
    <s v="BR-PE-IPO1-CCTV-CAM - 019"/>
    <s v="10.173.138.29"/>
    <s v="CAMERA CCTV"/>
    <s v="T1/1/2"/>
    <x v="12"/>
    <s v="BR-PE-IPO1-SWI-014"/>
    <s v="10.173.133.25"/>
    <x v="5"/>
    <s v="T2/1/1"/>
    <s v="UTP CAT 6 LSZH"/>
    <s v="1G"/>
    <s v="Ativo"/>
    <s v="Alta"/>
    <m/>
    <n v="-839356791936792"/>
    <n v="-349828938028074"/>
  </r>
  <r>
    <s v="L056"/>
    <x v="5"/>
    <s v="PERIMETRO NOROESTE"/>
    <s v="BR-PE-IPO1-CCTV-CAM - 020"/>
    <s v="10.173.138.30"/>
    <s v="CAMERA CCTV"/>
    <s v="T1/1/3"/>
    <x v="12"/>
    <s v="BR-PE-IPO1-SWI-014"/>
    <s v="10.173.133.25"/>
    <x v="5"/>
    <s v="T2/1/1"/>
    <s v="UTP CAT 6 LSZH"/>
    <s v="1G"/>
    <s v="Ativo"/>
    <s v="Alta"/>
    <m/>
    <n v="-839309657801317"/>
    <n v="-349829051020689"/>
  </r>
  <r>
    <s v="L057"/>
    <x v="5"/>
    <s v="PERIMETRO NOROESTE"/>
    <s v="BR-PE-IPO1-CCTV-CAM - 021"/>
    <s v="10.173.138.31"/>
    <s v="CAMERA CCTV"/>
    <s v="T1/1/4"/>
    <x v="12"/>
    <s v="BR-PE-IPO1-SWI-014"/>
    <s v="10.173.133.25"/>
    <x v="5"/>
    <s v="T2/1/1"/>
    <s v="UTP CAT 6 LSZH"/>
    <s v="1G"/>
    <s v="Ativo"/>
    <s v="Alta"/>
    <m/>
    <n v="-839306822893465"/>
    <n v="-349829072326105"/>
  </r>
  <r>
    <s v="L058"/>
    <x v="5"/>
    <s v="PERIMETRO NORTE"/>
    <s v="BR-PE-IPO1-CCTV-CAM - 022"/>
    <s v="10.173.138.32"/>
    <s v="CAMERA CCTV"/>
    <s v="T1/1/5"/>
    <x v="12"/>
    <s v="BR-PE-IPO1-SWI-014"/>
    <s v="10.173.133.25"/>
    <x v="5"/>
    <s v="T2/1/1"/>
    <s v="UTP CAT 6 LSZH"/>
    <s v="1G"/>
    <s v="Ativo"/>
    <s v="Alta"/>
    <m/>
    <n v="-839305977077883"/>
    <n v="-349825422223098"/>
  </r>
  <r>
    <s v="L059"/>
    <x v="5"/>
    <s v="PERIMETRO NORTE"/>
    <s v="BR-PE-IPO1-CCTV-CAM - 023"/>
    <s v="10.173.138.33"/>
    <s v="CAMERA CCTV"/>
    <s v="T1/1/6"/>
    <x v="12"/>
    <s v="BR-PE-IPO1-SWI-014"/>
    <s v="10.173.133.25"/>
    <x v="5"/>
    <s v="T2/1/1"/>
    <s v="UTP CAT 6 LSZH"/>
    <s v="1G"/>
    <s v="Ativo"/>
    <s v="Alta"/>
    <m/>
    <n v="-839306118225319"/>
    <n v="-349825094612308"/>
  </r>
  <r>
    <s v="L060"/>
    <x v="5"/>
    <s v="PERIMETRO NORTE"/>
    <s v="BR-PE-IPO1-CCTV-CAM - 024"/>
    <s v="10.173.138.34"/>
    <s v="CAMERA CCTV"/>
    <s v="T1/1/1"/>
    <x v="13"/>
    <s v="BR-PE-IPO1-SWI-017"/>
    <s v="10.173.133.20"/>
    <x v="5"/>
    <s v="T2/1/1"/>
    <s v="UTP CAT 6 LSZH"/>
    <s v="1G"/>
    <s v="Ativo"/>
    <s v="Alta"/>
    <m/>
    <n v="-839304251085938"/>
    <n v="-349819329778252"/>
  </r>
  <r>
    <s v="L061"/>
    <x v="5"/>
    <s v="PERIMETRO NORTE"/>
    <s v="BR-PE-IPO1-CCTV-CAM - 025"/>
    <s v="10.173.138.35"/>
    <s v="CAMERA CCTV"/>
    <s v="T1/1/2"/>
    <x v="13"/>
    <s v="BR-PE-IPO1-SWI-017"/>
    <s v="10.173.133.20"/>
    <x v="5"/>
    <s v="T2/1/1"/>
    <s v="UTP CAT 6 LSZH"/>
    <s v="1G"/>
    <s v="Ativo"/>
    <s v="Alta"/>
    <m/>
    <n v="-839303047757866"/>
    <n v="-349818565847458"/>
  </r>
  <r>
    <s v="L062"/>
    <x v="5"/>
    <s v="PERIMETRO NORTE"/>
    <s v="BR-PE-IPO1-CCTV-CAM - 026"/>
    <s v="10.173.138.36"/>
    <s v="CAMERA CCTV"/>
    <s v="T1/1/3"/>
    <x v="13"/>
    <s v="BR-PE-IPO1-SWI-017"/>
    <s v="10.173.133.20"/>
    <x v="5"/>
    <s v="T2/1/1"/>
    <s v="UTP CAT 6 LSZH"/>
    <s v="1G"/>
    <s v="Ativo"/>
    <s v="Alta"/>
    <m/>
    <n v="-839295132342716"/>
    <n v="-34981281471018"/>
  </r>
  <r>
    <s v="L063"/>
    <x v="5"/>
    <s v="PERIMETRO NORTE"/>
    <s v="BR-PE-IPO1-CCTV-CAM - 027"/>
    <s v="10.173.138.37"/>
    <s v="CAMERA CCTV"/>
    <s v="T1/1/4"/>
    <x v="13"/>
    <s v="BR-PE-IPO1-SWI-017"/>
    <s v="10.173.133.20"/>
    <x v="5"/>
    <s v="T2/1/1"/>
    <s v="UTP CAT 6 LSZH"/>
    <s v="1G"/>
    <s v="Ativo"/>
    <s v="Alta"/>
    <m/>
    <n v="-839295026797205"/>
    <n v="-349812622211823"/>
  </r>
  <r>
    <s v="L064"/>
    <x v="5"/>
    <s v="PERIMETRO NORTE"/>
    <s v="BR-PE-IPO1-CCTV-CAM - 028"/>
    <s v="10.173.138.38"/>
    <s v="CAMERA CCTV"/>
    <s v="T1/1/1"/>
    <x v="5"/>
    <s v="BR-PE-IPO1-SWA-004"/>
    <s v="10.173.133.5"/>
    <x v="2"/>
    <s v="T2/1/1"/>
    <s v="UTP CAT 6 LSZH"/>
    <s v="1G"/>
    <s v="Ativo"/>
    <s v="Alta"/>
    <m/>
    <n v="-839293532346199"/>
    <n v="-349806928922715"/>
  </r>
  <r>
    <s v="L065"/>
    <x v="5"/>
    <s v="PERIMETRO NORTE"/>
    <s v="BR-PE-IPO1-CCTV-CAM - 029"/>
    <s v="10.173.138.39"/>
    <s v="CAMERA CCTV"/>
    <s v="T1/1/2"/>
    <x v="5"/>
    <s v="BR-PE-IPO1-SWA-004"/>
    <s v="10.173.133.5"/>
    <x v="2"/>
    <s v="T2/1/1"/>
    <s v="UTP CAT 6 LSZH"/>
    <s v="1G"/>
    <s v="Ativo"/>
    <s v="Alta"/>
    <m/>
    <n v="-839293316797384"/>
    <n v="-34980675500099"/>
  </r>
  <r>
    <s v="L066"/>
    <x v="5"/>
    <s v="PERIMETRO NOROESTE"/>
    <s v="BR-PE-IPO1-CCTV-CAM - 030"/>
    <s v="10.173.138.40"/>
    <s v="CAMERA CCTV"/>
    <s v="T1/1/1"/>
    <x v="14"/>
    <s v="BR-PE-IPO1-SWI-019"/>
    <s v="10.173.133.22"/>
    <x v="5"/>
    <s v="T2/1/1"/>
    <s v="UTP CAT 6 LSZH"/>
    <s v="1G"/>
    <s v="Ativo"/>
    <s v="Alta"/>
    <m/>
    <n v="-839292178708134"/>
    <n v="-349801626623871"/>
  </r>
  <r>
    <s v="L067"/>
    <x v="5"/>
    <s v="PERIMETRO NOROESTE"/>
    <s v="BR-PE-IPO1-CCTV-CAM - 031"/>
    <s v="10.173.138.41"/>
    <s v="CAMERA CCTV"/>
    <s v="T1/1/2"/>
    <x v="14"/>
    <s v="BR-PE-IPO1-SWI-019"/>
    <s v="10.173.133.22"/>
    <x v="5"/>
    <s v="T2/1/1"/>
    <s v="UTP CAT 6 LSZH"/>
    <s v="1G"/>
    <s v="Ativo"/>
    <s v="Alta"/>
    <m/>
    <n v="-839297373481041"/>
    <n v="-349801436896876"/>
  </r>
  <r>
    <s v="L068"/>
    <x v="5"/>
    <s v="PERIMETRO LESTE"/>
    <s v="BR-PE-IPO1-CCTV-CAM - 032"/>
    <s v="10.173.138.42"/>
    <s v="CAMERA CCTV"/>
    <s v="T1/1/3"/>
    <x v="14"/>
    <s v="BR-PE-IPO1-SWI-019"/>
    <s v="10.173.133.22"/>
    <x v="5"/>
    <s v="T2/1/1"/>
    <s v="UTP CAT 6 LSZH"/>
    <s v="1G"/>
    <s v="Ativo"/>
    <s v="Alta"/>
    <m/>
    <n v="-839326328164967"/>
    <n v="-349801388227018"/>
  </r>
  <r>
    <s v="L069"/>
    <x v="5"/>
    <s v="PERIMETRO LESTE"/>
    <s v="BR-PE-IPO1-CCTV-CAM - 033"/>
    <s v="10.173.138.43"/>
    <s v="CAMERA CCTV"/>
    <s v="T1/1/4"/>
    <x v="14"/>
    <s v="BR-PE-IPO1-SWI-019"/>
    <s v="10.173.133.22"/>
    <x v="5"/>
    <s v="T2/1/1"/>
    <s v="UTP CAT 6 LSZH"/>
    <s v="1G"/>
    <s v="Ativo"/>
    <s v="Alta"/>
    <m/>
    <n v="-83933020300717"/>
    <n v="-349801336781877"/>
  </r>
  <r>
    <s v="L070"/>
    <x v="5"/>
    <s v="PERIMETRO LESTE"/>
    <s v="BR-PE-IPO1-CCTV-CAM - 034"/>
    <s v="10.173.138.44"/>
    <s v="CAMERA CCTV"/>
    <s v="T1/1/5"/>
    <x v="14"/>
    <s v="BR-PE-IPO1-SWI-019"/>
    <s v="10.173.133.22"/>
    <x v="5"/>
    <s v="T2/1/1"/>
    <s v="UTP CAT 6 LSZH"/>
    <s v="1G"/>
    <s v="Ativo"/>
    <s v="Alta"/>
    <m/>
    <n v="-839406513622973"/>
    <n v="-349801043682096"/>
  </r>
  <r>
    <s v="L071"/>
    <x v="5"/>
    <s v="PERIMETRO LESTE"/>
    <s v="BR-PE-IPO1-CCTV-CAM - 035"/>
    <s v="10.173.138.45"/>
    <s v="CAMERA CCTV"/>
    <s v="T1/1/6"/>
    <x v="14"/>
    <s v="BR-PE-IPO1-SWI-019"/>
    <s v="10.173.133.22"/>
    <x v="5"/>
    <s v="T2/1/1"/>
    <s v="UTP CAT 6 LSZH"/>
    <s v="1G"/>
    <s v="Ativo"/>
    <s v="Alta"/>
    <m/>
    <n v="-83941019658437"/>
    <n v="-349800980066503"/>
  </r>
  <r>
    <s v="L072"/>
    <x v="5"/>
    <s v="PERIMETRO LESTE"/>
    <s v="BR-PE-IPO1-CCTV-CAM - 036"/>
    <s v="10.173.138.46"/>
    <s v="CAMERA CCTV"/>
    <s v="T1/1/5"/>
    <x v="9"/>
    <s v="BR-PE-IPO1-SWI-015"/>
    <s v="10.173.133.18"/>
    <x v="5"/>
    <s v="T2/1/1"/>
    <s v="UTP CAT 6 LSZH"/>
    <s v="1G"/>
    <s v="Ativo"/>
    <s v="Alta"/>
    <m/>
    <n v="-839451594361162"/>
    <n v="-349800717187963"/>
  </r>
  <r>
    <s v="L073"/>
    <x v="5"/>
    <s v="PERIMETRO LESTE"/>
    <s v="BR-PE-IPO1-CCTV-CAM - 037"/>
    <s v="10.173.138.47"/>
    <s v="CAMERA CCTV"/>
    <s v="T1/1/6"/>
    <x v="9"/>
    <s v="BR-PE-IPO1-SWI-015"/>
    <s v="10.173.133.18"/>
    <x v="5"/>
    <s v="T2/1/1"/>
    <s v="UTP CAT 6 LSZH"/>
    <s v="1G"/>
    <s v="Ativo"/>
    <s v="Alta"/>
    <m/>
    <n v="-839454070974403"/>
    <n v="-349800693494947"/>
  </r>
  <r>
    <s v="L074"/>
    <x v="5"/>
    <s v="ACESSO SL SERVIDOR"/>
    <s v="BR-PE-IPO1-CCTV-CAM - 038"/>
    <s v="10.173.138.48"/>
    <s v="CAMERA CCTV"/>
    <s v="T1/1/2"/>
    <x v="6"/>
    <s v="BR-PE-IPO1-SWA-005"/>
    <s v="10.173.133.6"/>
    <x v="2"/>
    <s v="T2/1/1"/>
    <s v="UTP CAT 6 LSZH"/>
    <s v="1G"/>
    <s v="Ativo"/>
    <s v="Alta"/>
    <m/>
    <n v="-839443627446032"/>
    <n v="-349807090975283"/>
  </r>
  <r>
    <s v="L075"/>
    <x v="5"/>
    <s v="ACESSO SUBSTAÇÃO 01"/>
    <s v="BR-PE-IPO1-CCTV-CAM - 039"/>
    <s v="10.173.138.49"/>
    <s v="CAMERA CCTV"/>
    <s v="T1/1/1"/>
    <x v="8"/>
    <s v="BR-PE-IPO1-SWA-012"/>
    <s v="10.173.133.16"/>
    <x v="2"/>
    <s v="T2/1/1"/>
    <s v="UTP CAT 6 LSZH"/>
    <s v="1G"/>
    <s v="Ativo"/>
    <s v="Alta"/>
    <m/>
    <n v="-83952257259798"/>
    <n v="-349813759953436"/>
  </r>
  <r>
    <s v="L076"/>
    <x v="5"/>
    <s v="ACESSO SUBSTAÇÃO"/>
    <s v="BR-PE-IPO1-CCTV-CAM - 040"/>
    <s v="10.173.138.50"/>
    <s v="CAMERA CCTV"/>
    <s v="T1/1/2"/>
    <x v="8"/>
    <s v="BR-PE-IPO1-SWA-012"/>
    <s v="10.173.133.16"/>
    <x v="2"/>
    <s v="T2/1/1"/>
    <s v="UTP CAT 6 LSZH"/>
    <s v="1G"/>
    <s v="Ativo"/>
    <s v="Alta"/>
    <m/>
    <n v="-839512425185933"/>
    <n v="-349814675015129"/>
  </r>
  <r>
    <s v="L077"/>
    <x v="5"/>
    <s v="ACESSO ARMAZEM"/>
    <s v="BR-PE-IPO1-CCTV-CAM - 041"/>
    <s v="10.173.138.51"/>
    <s v="CAMERA CCTV"/>
    <s v="T1/1/3"/>
    <x v="4"/>
    <s v="BR-PE-IPO1-SWA-010"/>
    <s v="10.173.133.11"/>
    <x v="2"/>
    <s v="T2/1/1"/>
    <s v="UTP CAT 6 LSZH"/>
    <s v="1G"/>
    <s v="Ativo"/>
    <s v="Alta"/>
    <m/>
    <n v="-839456529245095"/>
    <n v="-349821745840585"/>
  </r>
  <r>
    <s v="L078"/>
    <x v="5"/>
    <s v="Administrativo"/>
    <s v="BR-PE-IPO1-CCTV-CAM - 042"/>
    <s v="10.173.138.52"/>
    <s v="CAMERA CCTV"/>
    <s v="T1/1/4"/>
    <x v="4"/>
    <s v="BR-PE-IPO1-SWA-010"/>
    <s v="10.173.133.11"/>
    <x v="2"/>
    <s v="T2/1/1"/>
    <s v="UTP CAT 6 LSZH"/>
    <s v="1G"/>
    <s v="Ativo"/>
    <s v="Alta"/>
    <m/>
    <n v="-839413730161277"/>
    <n v="-349820640022284"/>
  </r>
  <r>
    <s v="L079"/>
    <x v="5"/>
    <s v="1 ANDAR LIMPEZA"/>
    <s v="BR-PE-IPO1-CCTV-CAM - 043"/>
    <s v="10.173.138.53"/>
    <s v="CAMERA CCTV"/>
    <s v="T1/1/1"/>
    <x v="2"/>
    <s v="BR-PE-IPO1-SWA-009"/>
    <s v="10.173.133.10"/>
    <x v="2"/>
    <s v="T2/1/1"/>
    <s v="UTP CAT 6 LSZH"/>
    <s v="1G"/>
    <s v="Ativo"/>
    <s v="Alta"/>
    <m/>
    <n v="-839373353596184"/>
    <n v="-349814741525487"/>
  </r>
  <r>
    <s v="L080"/>
    <x v="5"/>
    <s v="ACESSO A PORTARIA"/>
    <s v="BR-PE-IPO1-CCTV-CAM - 044"/>
    <s v="10.173.138.54"/>
    <s v="CAMERA CCTV"/>
    <s v="T1/1/3"/>
    <x v="5"/>
    <s v="BR-PE-IPO1-SWA-004"/>
    <s v="10.173.133.5"/>
    <x v="2"/>
    <s v="T2/1/1"/>
    <s v="UTP CAT 6 LSZH"/>
    <s v="1G"/>
    <s v="Ativo"/>
    <s v="Alta"/>
    <m/>
    <n v="-839297317822834"/>
    <n v="-349805841945756"/>
  </r>
  <r>
    <s v="L081"/>
    <x v="5"/>
    <s v="ACESSO A SALA CFTV"/>
    <s v="BR-PE-IPO1-CCTV-CAM - 045"/>
    <s v="10.173.138.55"/>
    <s v="CAMERA CCTV"/>
    <s v="T1/1/4"/>
    <x v="5"/>
    <s v="BR-PE-IPO1-SWA-004"/>
    <s v="10.173.133.5"/>
    <x v="2"/>
    <s v="T2/1/1"/>
    <s v="UTP CAT 6 LSZH"/>
    <s v="1G"/>
    <s v="Ativo"/>
    <s v="Alta"/>
    <m/>
    <n v="-839315960883087"/>
    <n v="-349806172327275"/>
  </r>
  <r>
    <s v="L082"/>
    <x v="5"/>
    <s v="CANCELA ENTRADA E SAIDA"/>
    <s v="BR-PE-IPO1-CCTV-CAM - 046"/>
    <s v="10.173.138.56"/>
    <s v="CAMERA CCTV"/>
    <s v="T1/1/5"/>
    <x v="5"/>
    <s v="BR-PE-IPO1-SWA-004"/>
    <s v="10.173.133.5"/>
    <x v="2"/>
    <s v="T2/1/1"/>
    <s v="UTP CAT 6 LSZH"/>
    <s v="1G"/>
    <s v="Ativo"/>
    <s v="Alta"/>
    <m/>
    <n v="-839299669944131"/>
    <n v="-34980491167101"/>
  </r>
  <r>
    <s v="L083"/>
    <x v="5"/>
    <s v="PATIO SILOS"/>
    <s v="BR-PE-IPO1-CCTV-CAM - 047"/>
    <s v="10.173.138.57"/>
    <s v="CAMERA CCTV"/>
    <s v="T1/1/1"/>
    <x v="15"/>
    <s v="BR-PE-IPO1-SWA-007"/>
    <s v="10.173.133.8"/>
    <x v="2"/>
    <s v="T2/1/1"/>
    <s v="UTP CAT 6 LSZH"/>
    <s v="1G"/>
    <s v="Ativo"/>
    <s v="Alta"/>
    <m/>
    <n v="-839335488470887"/>
    <n v="-349813679265949"/>
  </r>
  <r>
    <s v="L084"/>
    <x v="5"/>
    <s v="ESTEIRA"/>
    <s v="BR-PE-IPO1-CCTV-CAM - 048"/>
    <s v="10.173.138.58"/>
    <s v="CAMERA CCTV"/>
    <s v="T1/1/2"/>
    <x v="15"/>
    <s v="BR-PE-IPO1-SWA-007"/>
    <s v="10.173.133.8"/>
    <x v="2"/>
    <s v="T2/1/1"/>
    <s v="UTP CAT 6 LSZH"/>
    <s v="1G"/>
    <s v="Ativo"/>
    <s v="Alta"/>
    <m/>
    <n v="-839337123821898"/>
    <n v="-349814049474047"/>
  </r>
  <r>
    <s v="L085"/>
    <x v="5"/>
    <s v="ESTEIRA"/>
    <s v="BR-PE-IPO1-CCTV-CAM - 049"/>
    <s v="10.173.138.59"/>
    <s v="CAMERA CCTV"/>
    <s v="T1/1/3"/>
    <x v="15"/>
    <s v="BR-PE-IPO1-SWA-007"/>
    <s v="10.173.133.8"/>
    <x v="2"/>
    <s v="T2/1/1"/>
    <s v="UTP CAT 6 LSZH"/>
    <s v="1G"/>
    <s v="Ativo"/>
    <s v="Alta"/>
    <m/>
    <n v="-839266554788544"/>
    <n v="-349814473744811"/>
  </r>
  <r>
    <s v="L086"/>
    <x v="5"/>
    <s v="SUBSTAÇÃO ESTEIRA"/>
    <s v="BR-PE-IPO1-CCTV-CAM - 050"/>
    <s v="10.173.138.60"/>
    <s v="CAMERA CCTV"/>
    <s v="T1/1/4"/>
    <x v="15"/>
    <s v="BR-PE-IPO1-SWA-007"/>
    <s v="10.173.133.8"/>
    <x v="2"/>
    <s v="T2/1/1"/>
    <s v="UTP CAT 6 LSZH"/>
    <s v="1G"/>
    <s v="Ativo"/>
    <s v="Alta"/>
    <m/>
    <n v="-83925935512751"/>
    <n v="-349814593771777"/>
  </r>
  <r>
    <s v="L087"/>
    <x v="5"/>
    <s v="ESTEIRA"/>
    <s v="BR-PE-IPO1-CCTV-CAM - 051"/>
    <s v="10.173.138.61"/>
    <s v="CAMERA CCTV"/>
    <s v="T1/1/5"/>
    <x v="15"/>
    <s v="BR-PE-IPO1-SWA-007"/>
    <s v="10.173.133.8"/>
    <x v="2"/>
    <s v="T2/1/1"/>
    <s v="UTP CAT 6 LSZH"/>
    <s v="1G"/>
    <s v="Ativo"/>
    <s v="Alta"/>
    <m/>
    <n v="-839262134663708"/>
    <n v="-349813923460329"/>
  </r>
  <r>
    <s v="L088"/>
    <x v="5"/>
    <s v="ESTEIRA"/>
    <s v="BR-PE-IPO1-CCTV-CAM - 052"/>
    <s v="10.173.138.62"/>
    <s v="CAMERA CCTV"/>
    <s v="T1/1/6"/>
    <x v="16"/>
    <s v="BR-PE-IPO1-SWA-007"/>
    <s v="10.173.133.8"/>
    <x v="2"/>
    <s v="T2/1/1"/>
    <s v="UTP CAT 6 LSZH"/>
    <s v="1G"/>
    <s v="Ativo"/>
    <s v="Alta"/>
    <m/>
    <n v="-839219677751252"/>
    <n v="-349729365471461"/>
  </r>
  <r>
    <s v="L089"/>
    <x v="5"/>
    <s v="SUBSTAÇÃO ESTEIRA"/>
    <s v="BR-PE-IPO1-CCTV-CAM - 053"/>
    <s v="10.173.138.63"/>
    <s v="CAMERA CCTV"/>
    <s v="T1/1/7"/>
    <x v="16"/>
    <s v="BR-PE-IPO1-SWA-007"/>
    <s v="10.173.133.8"/>
    <x v="2"/>
    <s v="T2/1/1"/>
    <s v="UTP CAT 6 LSZH"/>
    <s v="1G"/>
    <s v="Ativo"/>
    <s v="Alta"/>
    <m/>
    <n v="-839223150563182"/>
    <n v="-349728613716107"/>
  </r>
  <r>
    <s v="L090"/>
    <x v="5"/>
    <s v="ESTEIRA"/>
    <s v="BR-PE-IPO1-CCTV-CAM - 054"/>
    <s v="10.173.138.64"/>
    <s v="CAMERA CCTV"/>
    <s v="T1/1/8"/>
    <x v="16"/>
    <s v="BR-PE-IPO1-SWA-007"/>
    <s v="10.173.133.8"/>
    <x v="2"/>
    <s v="T2/1/1"/>
    <s v="UTP CAT 6 LSZH"/>
    <s v="1G"/>
    <s v="Ativo"/>
    <s v="Alta"/>
    <m/>
    <n v="-839216822157361"/>
    <n v="-349728391752068"/>
  </r>
  <r>
    <s v="L091"/>
    <x v="5"/>
    <s v="ACESSO A SUBSTAÇÃO 2"/>
    <s v="BR-PE-IPO1-CCTV-CAM - 055"/>
    <s v="10.173.138.65"/>
    <s v="CAMERA CCTV"/>
    <s v="T1/1/9"/>
    <x v="16"/>
    <s v="BR-PE-IPO1-SWA-007"/>
    <s v="10.173.133.8"/>
    <x v="2"/>
    <s v="T2/1/1"/>
    <s v="UTP CAT 6 LSZH"/>
    <s v="1G"/>
    <s v="Ativo"/>
    <s v="Alta"/>
    <m/>
    <n v="-839392819496571"/>
    <n v="-349818753110349"/>
  </r>
  <r>
    <s v="L092"/>
    <x v="5"/>
    <s v="SALA CFTV"/>
    <s v="BR-PE-IPO1-CCTV-CAM - 056"/>
    <s v="10.173.138.66"/>
    <s v="CAMERA CCTV"/>
    <s v="T1/1/6"/>
    <x v="5"/>
    <s v="BR-PE-IPO1-SWA-004"/>
    <s v="10.173.133.5"/>
    <x v="2"/>
    <s v="T2/1/1"/>
    <s v="UTP CAT 6 LSZH"/>
    <s v="1G"/>
    <s v="Ativo"/>
    <s v="Alta"/>
    <m/>
    <n v="-839303952458643"/>
    <n v="-349805856772247"/>
  </r>
  <r>
    <s v="L093"/>
    <x v="5"/>
    <s v="ENTRADA DA PRODUÇÃO"/>
    <s v="BR-PE-IPO1-CCTV-CAM - 058"/>
    <s v="10.173.138.67"/>
    <s v="CAMERA CCTV"/>
    <s v="T1/1/1"/>
    <x v="3"/>
    <s v="BR-PE-IPO1-SWA-007"/>
    <s v="10.173.133.8"/>
    <x v="2"/>
    <s v="T2/1/1"/>
    <s v="UTP CAT 6 LSZH"/>
    <s v="1G"/>
    <s v="Ativo"/>
    <s v="Alta"/>
    <m/>
    <n v="-839386309669166"/>
    <n v="-349819690978019"/>
  </r>
  <r>
    <s v="L094"/>
    <x v="5"/>
    <s v="ENTRADA DA LOGISTICA"/>
    <s v="BR-PE-IPO1-CCTV-CAM - 059"/>
    <s v="10.173.138.68"/>
    <s v="CAMERA CCTV"/>
    <s v="T1/1/6"/>
    <x v="4"/>
    <s v="BR-PE-IPO1-SWA-010"/>
    <s v="10.173.133.11"/>
    <x v="2"/>
    <s v="T2/1/1"/>
    <s v="UTP CAT 6 LSZH"/>
    <s v="1G"/>
    <s v="Ativo"/>
    <s v="Alta"/>
    <m/>
    <n v="-839445057102618"/>
    <n v="-349821714192017"/>
  </r>
  <r>
    <s v="L095"/>
    <x v="5"/>
    <s v="Refeitorio"/>
    <s v="BR-PE-IPO1-CCTV-CAM - 060"/>
    <s v="10.173.138.70"/>
    <s v="CAMERA CCTV"/>
    <s v="T1/1/1"/>
    <x v="17"/>
    <s v="BR-PE-IPO1-SWA-006"/>
    <s v="10.173.133.7"/>
    <x v="2"/>
    <s v="T2/1/1"/>
    <s v="UTP CAT 6 LSZH"/>
    <s v="1G"/>
    <s v="Ativo"/>
    <s v="Alta"/>
    <m/>
    <n v="-839460505491663"/>
    <n v="-349810337899106"/>
  </r>
  <r>
    <s v="L096"/>
    <x v="5"/>
    <s v="REFEITORIO ACESSO A COZINHA"/>
    <s v="BR-PE-IPO1-CCTV-CAM - 061"/>
    <s v="10.173.138.71"/>
    <s v="CAMERA CCTV"/>
    <s v="T1/1/2"/>
    <x v="17"/>
    <s v="BR-PE-IPO1-SWA-006"/>
    <s v="10.173.133.7"/>
    <x v="2"/>
    <s v="T2/1/1"/>
    <s v="UTP CAT 6 LSZH"/>
    <s v="1G"/>
    <s v="Ativo"/>
    <s v="Alta"/>
    <m/>
    <n v="-839462491002371"/>
    <n v="-349809333608102"/>
  </r>
  <r>
    <s v="L097"/>
    <x v="5"/>
    <s v="PATIO DPA EXTERNO"/>
    <s v="BR-PE-IPO1-CCTV-CAM - 062"/>
    <s v="10.173.138.72"/>
    <s v="CAMERA CCTV"/>
    <s v="T1/1/8"/>
    <x v="4"/>
    <s v="BR-PE-IPO1-SWA-010"/>
    <s v="10.173.133.11"/>
    <x v="2"/>
    <s v="T2/1/1"/>
    <s v="UTP CAT 6 LSZH"/>
    <s v="1G"/>
    <s v="Ativo"/>
    <s v="Alta"/>
    <m/>
    <n v="-839456506803536"/>
    <n v="-349821960909111"/>
  </r>
  <r>
    <s v="L098"/>
    <x v="5"/>
    <s v="PATIO DPA INTERNO"/>
    <s v="BR-PE-IPO1-CCTV-CAM - 063"/>
    <s v="10.173.138.73"/>
    <s v="CAMERA CCTV"/>
    <s v="T1/1/9"/>
    <x v="4"/>
    <s v="BR-PE-IPO1-SWA-010"/>
    <s v="10.173.133.11"/>
    <x v="2"/>
    <s v="T2/1/1"/>
    <s v="UTP CAT 6 LSZH"/>
    <s v="1G"/>
    <s v="Ativo"/>
    <s v="Alta"/>
    <m/>
    <n v="-839440767120592"/>
    <n v="-349820255120134"/>
  </r>
  <r>
    <s v="L099"/>
    <x v="5"/>
    <s v="ENTRADA BALANÇA"/>
    <s v="BR-PE-IPO1-CCTV-CAM - 066"/>
    <s v="10.173.138.76"/>
    <s v="CAMERA CCTV"/>
    <s v="T1/1/1"/>
    <x v="18"/>
    <s v="BR-PE-IPO1-SWI-021"/>
    <s v="10.173.133.40"/>
    <x v="5"/>
    <s v="T2/1/1"/>
    <s v="UTP CAT 6 LSZH"/>
    <s v="1G"/>
    <s v="Ativo"/>
    <s v="Alta"/>
    <m/>
    <n v="-839493702105934"/>
    <n v="-349807526866276"/>
  </r>
  <r>
    <s v="L100"/>
    <x v="5"/>
    <s v="ENTRADA BALANÇA"/>
    <s v="BR-PE-IPO1-CCTV-CAM - 067"/>
    <s v="10.173.138.77"/>
    <s v="CAMERA CCTV"/>
    <s v="T1/1/2"/>
    <x v="18"/>
    <s v="BR-PE-IPO1-SWI-021"/>
    <s v="10.173.133.40"/>
    <x v="5"/>
    <s v="T2/1/1"/>
    <s v="UTP CAT 6 LSZH"/>
    <s v="1G"/>
    <s v="Ativo"/>
    <s v="Alta"/>
    <m/>
    <n v="-839500289397036"/>
    <n v="-349810900746526"/>
  </r>
  <r>
    <s v="L101"/>
    <x v="5"/>
    <s v="SAIDA BALANÇA"/>
    <s v="BR-PE-IPO1-CCTV-CAM - 068"/>
    <s v="10.173.138.78"/>
    <s v="CAMERA CCTV"/>
    <s v="T1/1/3"/>
    <x v="18"/>
    <s v="BR-PE-IPO1-SWI-021"/>
    <s v="10.173.133.40"/>
    <x v="5"/>
    <s v="T2/1/1"/>
    <s v="UTP CAT 6 LSZH"/>
    <s v="1G"/>
    <s v="Ativo"/>
    <s v="Alta"/>
    <m/>
    <n v="-839509764637999"/>
    <n v="-349810808339336"/>
  </r>
  <r>
    <s v="L102"/>
    <x v="5"/>
    <s v="SAIDA BALANÇA"/>
    <s v="BR-PE-IPO1-CCTV-CAM - 069"/>
    <s v="10.173.138.79"/>
    <s v="CAMERA CCTV"/>
    <s v="T1/1/4"/>
    <x v="18"/>
    <s v="BR-PE-IPO1-SWI-021"/>
    <s v="10.173.133.40"/>
    <x v="5"/>
    <s v="T2/1/1"/>
    <s v="UTP CAT 6 LSZH"/>
    <s v="1G"/>
    <s v="Ativo"/>
    <s v="Alta"/>
    <m/>
    <n v="-839507339335804"/>
    <n v="-34980744707283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5AE3A7C-A8CF-4577-A0E9-48FCA1D80DA3}" name="Tabela dinâmica9" cacheId="157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8" indent="0" compact="0" compactData="0" multipleFieldFilters="0">
  <location ref="A3:C36" firstHeaderRow="1" firstDataRow="1" firstDataCol="3"/>
  <pivotFields count="19">
    <pivotField compact="0" outline="0" showAll="0" defaultSubtotal="0"/>
    <pivotField axis="axisRow" compact="0" outline="0" showAll="0" defaultSubtotal="0">
      <items count="7">
        <item x="4"/>
        <item x="5"/>
        <item x="6"/>
        <item x="0"/>
        <item x="2"/>
        <item x="3"/>
        <item x="1"/>
      </items>
    </pivotField>
    <pivotField compact="0" outline="0" showAll="0" defaultSubtotal="0"/>
    <pivotField compact="0" outline="0" showAll="0" sortType="ascending" defaultSubtotal="0"/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19">
        <item x="1"/>
        <item x="0"/>
        <item x="4"/>
        <item x="7"/>
        <item x="3"/>
        <item x="18"/>
        <item x="9"/>
        <item x="10"/>
        <item x="11"/>
        <item x="12"/>
        <item x="13"/>
        <item x="14"/>
        <item x="15"/>
        <item x="16"/>
        <item x="5"/>
        <item x="17"/>
        <item x="6"/>
        <item x="8"/>
        <item x="2"/>
      </items>
    </pivotField>
    <pivotField compact="0" outline="0" showAll="0" defaultSubtotal="0"/>
    <pivotField compact="0" outline="0" showAll="0" defaultSubtotal="0"/>
    <pivotField axis="axisRow" compact="0" outline="0" showAll="0" defaultSubtotal="0">
      <items count="6">
        <item x="3"/>
        <item x="4"/>
        <item x="0"/>
        <item x="2"/>
        <item x="1"/>
        <item x="5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</pivotFields>
  <rowFields count="3">
    <field x="10"/>
    <field x="7"/>
    <field x="1"/>
  </rowFields>
  <rowItems count="33">
    <i>
      <x/>
      <x/>
      <x/>
    </i>
    <i r="1">
      <x v="2"/>
      <x/>
    </i>
    <i r="1">
      <x v="3"/>
      <x/>
    </i>
    <i r="1">
      <x v="4"/>
      <x/>
    </i>
    <i r="1">
      <x v="18"/>
      <x/>
    </i>
    <i>
      <x v="1"/>
      <x v="4"/>
      <x/>
    </i>
    <i>
      <x v="2"/>
      <x v="1"/>
      <x v="3"/>
    </i>
    <i r="2">
      <x v="4"/>
    </i>
    <i r="2">
      <x v="6"/>
    </i>
    <i>
      <x v="3"/>
      <x/>
      <x v="5"/>
    </i>
    <i r="1">
      <x v="2"/>
      <x v="1"/>
    </i>
    <i r="1">
      <x v="3"/>
      <x v="2"/>
    </i>
    <i r="1">
      <x v="4"/>
      <x v="1"/>
    </i>
    <i r="1">
      <x v="12"/>
      <x v="1"/>
    </i>
    <i r="1">
      <x v="13"/>
      <x v="1"/>
    </i>
    <i r="1">
      <x v="14"/>
      <x v="1"/>
    </i>
    <i r="1">
      <x v="15"/>
      <x v="1"/>
    </i>
    <i r="1">
      <x v="16"/>
      <x v="1"/>
    </i>
    <i r="1">
      <x v="17"/>
      <x v="1"/>
    </i>
    <i r="1">
      <x v="18"/>
      <x v="1"/>
    </i>
    <i>
      <x v="4"/>
      <x/>
      <x v="4"/>
    </i>
    <i r="2">
      <x v="5"/>
    </i>
    <i>
      <x v="5"/>
      <x v="3"/>
      <x v="1"/>
    </i>
    <i r="1">
      <x v="5"/>
      <x v="1"/>
    </i>
    <i r="1">
      <x v="6"/>
      <x v="1"/>
    </i>
    <i r="1">
      <x v="7"/>
      <x v="1"/>
    </i>
    <i r="1">
      <x v="8"/>
      <x v="1"/>
    </i>
    <i r="1">
      <x v="9"/>
      <x v="1"/>
    </i>
    <i r="1">
      <x v="10"/>
      <x v="1"/>
    </i>
    <i r="1">
      <x v="11"/>
      <x v="1"/>
    </i>
    <i r="1">
      <x v="14"/>
      <x v="1"/>
    </i>
    <i r="1">
      <x v="16"/>
      <x v="1"/>
    </i>
    <i r="1">
      <x v="17"/>
      <x v="1"/>
    </i>
  </rowItems>
  <colItems count="1">
    <i/>
  </colItem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9D718-F8B3-4CA3-8E3C-D5C1E6271868}">
  <dimension ref="A3:C36"/>
  <sheetViews>
    <sheetView tabSelected="1" workbookViewId="0">
      <selection activeCell="B14" sqref="B14"/>
    </sheetView>
  </sheetViews>
  <sheetFormatPr defaultRowHeight="14.4" x14ac:dyDescent="0.3"/>
  <cols>
    <col min="1" max="1" width="26.109375" customWidth="1"/>
    <col min="2" max="2" width="28.109375" customWidth="1"/>
    <col min="3" max="3" width="14.77734375" bestFit="1" customWidth="1"/>
    <col min="4" max="4" width="9.109375" bestFit="1" customWidth="1"/>
    <col min="5" max="5" width="13.77734375" bestFit="1" customWidth="1"/>
  </cols>
  <sheetData>
    <row r="3" spans="1:3" x14ac:dyDescent="0.3">
      <c r="A3" s="21" t="s">
        <v>630</v>
      </c>
      <c r="B3" s="21" t="s">
        <v>6</v>
      </c>
      <c r="C3" s="21" t="s">
        <v>2</v>
      </c>
    </row>
    <row r="4" spans="1:3" x14ac:dyDescent="0.3">
      <c r="A4" t="s">
        <v>626</v>
      </c>
      <c r="B4" t="s">
        <v>42</v>
      </c>
      <c r="C4" t="s">
        <v>53</v>
      </c>
    </row>
    <row r="5" spans="1:3" x14ac:dyDescent="0.3">
      <c r="B5" t="s">
        <v>79</v>
      </c>
      <c r="C5" t="s">
        <v>53</v>
      </c>
    </row>
    <row r="6" spans="1:3" x14ac:dyDescent="0.3">
      <c r="B6" t="s">
        <v>105</v>
      </c>
      <c r="C6" t="s">
        <v>53</v>
      </c>
    </row>
    <row r="7" spans="1:3" x14ac:dyDescent="0.3">
      <c r="B7" t="s">
        <v>64</v>
      </c>
      <c r="C7" t="s">
        <v>53</v>
      </c>
    </row>
    <row r="8" spans="1:3" x14ac:dyDescent="0.3">
      <c r="B8" t="s">
        <v>54</v>
      </c>
      <c r="C8" t="s">
        <v>53</v>
      </c>
    </row>
    <row r="9" spans="1:3" x14ac:dyDescent="0.3">
      <c r="A9" t="s">
        <v>627</v>
      </c>
      <c r="B9" t="s">
        <v>64</v>
      </c>
      <c r="C9" t="s">
        <v>53</v>
      </c>
    </row>
    <row r="10" spans="1:3" x14ac:dyDescent="0.3">
      <c r="A10" t="s">
        <v>625</v>
      </c>
      <c r="B10" t="s">
        <v>19</v>
      </c>
      <c r="C10" t="s">
        <v>15</v>
      </c>
    </row>
    <row r="11" spans="1:3" x14ac:dyDescent="0.3">
      <c r="C11" t="s">
        <v>19</v>
      </c>
    </row>
    <row r="12" spans="1:3" x14ac:dyDescent="0.3">
      <c r="C12" t="s">
        <v>39</v>
      </c>
    </row>
    <row r="13" spans="1:3" x14ac:dyDescent="0.3">
      <c r="A13" t="s">
        <v>633</v>
      </c>
      <c r="B13" t="s">
        <v>42</v>
      </c>
      <c r="C13" t="s">
        <v>49</v>
      </c>
    </row>
    <row r="14" spans="1:3" x14ac:dyDescent="0.3">
      <c r="B14" t="s">
        <v>79</v>
      </c>
      <c r="C14" t="s">
        <v>94</v>
      </c>
    </row>
    <row r="15" spans="1:3" x14ac:dyDescent="0.3">
      <c r="B15" t="s">
        <v>105</v>
      </c>
      <c r="C15" t="s">
        <v>104</v>
      </c>
    </row>
    <row r="16" spans="1:3" x14ac:dyDescent="0.3">
      <c r="B16" t="s">
        <v>64</v>
      </c>
      <c r="C16" t="s">
        <v>94</v>
      </c>
    </row>
    <row r="17" spans="1:3" x14ac:dyDescent="0.3">
      <c r="B17" t="s">
        <v>621</v>
      </c>
      <c r="C17" t="s">
        <v>94</v>
      </c>
    </row>
    <row r="18" spans="1:3" x14ac:dyDescent="0.3">
      <c r="B18" t="s">
        <v>622</v>
      </c>
      <c r="C18" t="s">
        <v>94</v>
      </c>
    </row>
    <row r="19" spans="1:3" x14ac:dyDescent="0.3">
      <c r="B19" t="s">
        <v>91</v>
      </c>
      <c r="C19" t="s">
        <v>94</v>
      </c>
    </row>
    <row r="20" spans="1:3" x14ac:dyDescent="0.3">
      <c r="B20" t="s">
        <v>108</v>
      </c>
      <c r="C20" t="s">
        <v>94</v>
      </c>
    </row>
    <row r="21" spans="1:3" x14ac:dyDescent="0.3">
      <c r="B21" t="s">
        <v>100</v>
      </c>
      <c r="C21" t="s">
        <v>94</v>
      </c>
    </row>
    <row r="22" spans="1:3" x14ac:dyDescent="0.3">
      <c r="B22" t="s">
        <v>111</v>
      </c>
      <c r="C22" t="s">
        <v>94</v>
      </c>
    </row>
    <row r="23" spans="1:3" x14ac:dyDescent="0.3">
      <c r="B23" t="s">
        <v>54</v>
      </c>
      <c r="C23" t="s">
        <v>94</v>
      </c>
    </row>
    <row r="24" spans="1:3" x14ac:dyDescent="0.3">
      <c r="A24" t="s">
        <v>634</v>
      </c>
      <c r="B24" t="s">
        <v>42</v>
      </c>
      <c r="C24" t="s">
        <v>19</v>
      </c>
    </row>
    <row r="25" spans="1:3" x14ac:dyDescent="0.3">
      <c r="C25" t="s">
        <v>49</v>
      </c>
    </row>
    <row r="26" spans="1:3" x14ac:dyDescent="0.3">
      <c r="A26" t="s">
        <v>635</v>
      </c>
      <c r="B26" t="s">
        <v>105</v>
      </c>
      <c r="C26" t="s">
        <v>94</v>
      </c>
    </row>
    <row r="27" spans="1:3" x14ac:dyDescent="0.3">
      <c r="B27" t="s">
        <v>274</v>
      </c>
      <c r="C27" t="s">
        <v>94</v>
      </c>
    </row>
    <row r="28" spans="1:3" x14ac:dyDescent="0.3">
      <c r="B28" t="s">
        <v>579</v>
      </c>
      <c r="C28" t="s">
        <v>94</v>
      </c>
    </row>
    <row r="29" spans="1:3" x14ac:dyDescent="0.3">
      <c r="B29" t="s">
        <v>580</v>
      </c>
      <c r="C29" t="s">
        <v>94</v>
      </c>
    </row>
    <row r="30" spans="1:3" x14ac:dyDescent="0.3">
      <c r="B30" t="s">
        <v>581</v>
      </c>
      <c r="C30" t="s">
        <v>94</v>
      </c>
    </row>
    <row r="31" spans="1:3" x14ac:dyDescent="0.3">
      <c r="B31" t="s">
        <v>582</v>
      </c>
      <c r="C31" t="s">
        <v>94</v>
      </c>
    </row>
    <row r="32" spans="1:3" x14ac:dyDescent="0.3">
      <c r="B32" t="s">
        <v>583</v>
      </c>
      <c r="C32" t="s">
        <v>94</v>
      </c>
    </row>
    <row r="33" spans="2:3" x14ac:dyDescent="0.3">
      <c r="B33" t="s">
        <v>620</v>
      </c>
      <c r="C33" t="s">
        <v>94</v>
      </c>
    </row>
    <row r="34" spans="2:3" x14ac:dyDescent="0.3">
      <c r="B34" t="s">
        <v>91</v>
      </c>
      <c r="C34" t="s">
        <v>94</v>
      </c>
    </row>
    <row r="35" spans="2:3" x14ac:dyDescent="0.3">
      <c r="B35" t="s">
        <v>100</v>
      </c>
      <c r="C35" t="s">
        <v>94</v>
      </c>
    </row>
    <row r="36" spans="2:3" x14ac:dyDescent="0.3">
      <c r="B36" t="s">
        <v>111</v>
      </c>
      <c r="C36" t="s">
        <v>94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S112"/>
  <sheetViews>
    <sheetView showGridLines="0" topLeftCell="E1" zoomScaleNormal="100" workbookViewId="0">
      <selection activeCell="N20" sqref="N20:N42"/>
    </sheetView>
  </sheetViews>
  <sheetFormatPr defaultColWidth="37.5546875" defaultRowHeight="14.4" x14ac:dyDescent="0.3"/>
  <cols>
    <col min="1" max="1" width="11.109375" bestFit="1" customWidth="1"/>
    <col min="2" max="2" width="14.77734375" bestFit="1" customWidth="1"/>
    <col min="3" max="3" width="27.6640625" bestFit="1" customWidth="1"/>
    <col min="4" max="4" width="24.88671875" bestFit="1" customWidth="1"/>
    <col min="5" max="5" width="13.77734375" bestFit="1" customWidth="1"/>
    <col min="6" max="6" width="13.77734375" customWidth="1"/>
    <col min="7" max="7" width="16.5546875" bestFit="1" customWidth="1"/>
    <col min="8" max="8" width="37.21875" customWidth="1"/>
    <col min="9" max="9" width="28.44140625" customWidth="1"/>
    <col min="10" max="10" width="13.77734375" bestFit="1" customWidth="1"/>
    <col min="11" max="11" width="13.77734375" customWidth="1"/>
    <col min="12" max="12" width="16.77734375" style="9" bestFit="1" customWidth="1"/>
    <col min="13" max="13" width="19.6640625" style="9" bestFit="1" customWidth="1"/>
    <col min="14" max="14" width="14.77734375" bestFit="1" customWidth="1"/>
    <col min="15" max="15" width="10.6640625" bestFit="1" customWidth="1"/>
    <col min="16" max="16" width="13.88671875" bestFit="1" customWidth="1"/>
    <col min="17" max="17" width="13.88671875" customWidth="1"/>
    <col min="18" max="18" width="16.109375" bestFit="1" customWidth="1"/>
    <col min="19" max="19" width="12.6640625" bestFit="1" customWidth="1"/>
  </cols>
  <sheetData>
    <row r="1" spans="1:19" x14ac:dyDescent="0.3">
      <c r="A1" s="14" t="s">
        <v>122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9" x14ac:dyDescent="0.3">
      <c r="A2" s="11" t="s">
        <v>123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9" x14ac:dyDescent="0.3">
      <c r="A3" s="11" t="s">
        <v>124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</row>
    <row r="4" spans="1:19" x14ac:dyDescent="0.3">
      <c r="A4" s="11" t="s">
        <v>125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9" ht="18" x14ac:dyDescent="0.3">
      <c r="A5" s="13" t="s">
        <v>0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</row>
    <row r="6" spans="1:19" x14ac:dyDescent="0.3">
      <c r="A6" s="15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8" spans="1:19" x14ac:dyDescent="0.3">
      <c r="A8" s="1" t="s">
        <v>1</v>
      </c>
      <c r="B8" s="1" t="s">
        <v>2</v>
      </c>
      <c r="C8" s="1" t="s">
        <v>3</v>
      </c>
      <c r="D8" s="1" t="s">
        <v>4</v>
      </c>
      <c r="E8" s="1" t="s">
        <v>628</v>
      </c>
      <c r="F8" s="1" t="s">
        <v>631</v>
      </c>
      <c r="G8" s="1" t="s">
        <v>5</v>
      </c>
      <c r="H8" s="1" t="s">
        <v>6</v>
      </c>
      <c r="I8" s="1" t="s">
        <v>7</v>
      </c>
      <c r="J8" s="1" t="s">
        <v>629</v>
      </c>
      <c r="K8" s="1" t="s">
        <v>630</v>
      </c>
      <c r="L8" s="1" t="s">
        <v>8</v>
      </c>
      <c r="M8" s="1" t="s">
        <v>9</v>
      </c>
      <c r="N8" s="1" t="s">
        <v>10</v>
      </c>
      <c r="O8" s="1" t="s">
        <v>11</v>
      </c>
      <c r="P8" s="1" t="s">
        <v>12</v>
      </c>
      <c r="Q8" s="1" t="s">
        <v>13</v>
      </c>
      <c r="R8" s="20" t="s">
        <v>623</v>
      </c>
      <c r="S8" s="20" t="s">
        <v>624</v>
      </c>
    </row>
    <row r="9" spans="1:19" hidden="1" x14ac:dyDescent="0.3">
      <c r="A9" s="2" t="s">
        <v>14</v>
      </c>
      <c r="B9" s="2" t="s">
        <v>15</v>
      </c>
      <c r="C9" s="2" t="s">
        <v>16</v>
      </c>
      <c r="D9" s="2" t="s">
        <v>17</v>
      </c>
      <c r="E9" s="2" t="s">
        <v>133</v>
      </c>
      <c r="F9" s="2" t="s">
        <v>625</v>
      </c>
      <c r="G9" s="2" t="s">
        <v>271</v>
      </c>
      <c r="H9" s="2" t="s">
        <v>19</v>
      </c>
      <c r="I9" s="2" t="s">
        <v>600</v>
      </c>
      <c r="J9" s="2" t="s">
        <v>133</v>
      </c>
      <c r="K9" s="2" t="s">
        <v>625</v>
      </c>
      <c r="L9" s="2" t="s">
        <v>31</v>
      </c>
      <c r="M9" s="8" t="s">
        <v>44</v>
      </c>
      <c r="N9" s="2" t="s">
        <v>59</v>
      </c>
      <c r="O9" s="2" t="s">
        <v>22</v>
      </c>
      <c r="P9" s="3" t="s">
        <v>23</v>
      </c>
    </row>
    <row r="10" spans="1:19" hidden="1" x14ac:dyDescent="0.3">
      <c r="A10" s="2" t="s">
        <v>24</v>
      </c>
      <c r="B10" s="2" t="s">
        <v>15</v>
      </c>
      <c r="C10" s="2" t="s">
        <v>16</v>
      </c>
      <c r="D10" s="2" t="s">
        <v>25</v>
      </c>
      <c r="E10" s="2" t="s">
        <v>270</v>
      </c>
      <c r="F10" s="2" t="s">
        <v>625</v>
      </c>
      <c r="G10" s="2" t="s">
        <v>271</v>
      </c>
      <c r="H10" s="2" t="s">
        <v>19</v>
      </c>
      <c r="I10" s="2" t="s">
        <v>601</v>
      </c>
      <c r="J10" s="2" t="s">
        <v>270</v>
      </c>
      <c r="K10" s="2" t="s">
        <v>625</v>
      </c>
      <c r="L10" s="2" t="s">
        <v>31</v>
      </c>
      <c r="M10" s="8" t="s">
        <v>44</v>
      </c>
      <c r="N10" s="2" t="s">
        <v>59</v>
      </c>
      <c r="O10" s="2" t="s">
        <v>22</v>
      </c>
      <c r="P10" s="3" t="s">
        <v>23</v>
      </c>
    </row>
    <row r="11" spans="1:19" hidden="1" x14ac:dyDescent="0.3">
      <c r="A11" s="2" t="s">
        <v>27</v>
      </c>
      <c r="B11" s="2" t="s">
        <v>15</v>
      </c>
      <c r="C11" s="2" t="s">
        <v>16</v>
      </c>
      <c r="D11" s="2" t="s">
        <v>28</v>
      </c>
      <c r="E11" s="2" t="s">
        <v>139</v>
      </c>
      <c r="F11" s="2" t="s">
        <v>625</v>
      </c>
      <c r="G11" s="2" t="s">
        <v>271</v>
      </c>
      <c r="H11" s="2" t="s">
        <v>19</v>
      </c>
      <c r="I11" s="2" t="s">
        <v>602</v>
      </c>
      <c r="J11" s="2" t="s">
        <v>139</v>
      </c>
      <c r="K11" s="2" t="s">
        <v>625</v>
      </c>
      <c r="L11" s="2" t="s">
        <v>31</v>
      </c>
      <c r="M11" s="8" t="s">
        <v>44</v>
      </c>
      <c r="N11" s="2" t="s">
        <v>59</v>
      </c>
      <c r="O11" s="2" t="s">
        <v>22</v>
      </c>
      <c r="P11" s="3" t="s">
        <v>23</v>
      </c>
    </row>
    <row r="12" spans="1:19" hidden="1" x14ac:dyDescent="0.3">
      <c r="A12" s="2" t="s">
        <v>30</v>
      </c>
      <c r="B12" s="2" t="s">
        <v>15</v>
      </c>
      <c r="C12" s="2" t="s">
        <v>19</v>
      </c>
      <c r="D12" s="2" t="s">
        <v>600</v>
      </c>
      <c r="E12" s="2" t="s">
        <v>133</v>
      </c>
      <c r="F12" s="2" t="s">
        <v>625</v>
      </c>
      <c r="G12" s="2" t="s">
        <v>31</v>
      </c>
      <c r="H12" s="2" t="s">
        <v>19</v>
      </c>
      <c r="I12" s="2" t="s">
        <v>603</v>
      </c>
      <c r="J12" s="2" t="s">
        <v>143</v>
      </c>
      <c r="K12" s="2" t="s">
        <v>625</v>
      </c>
      <c r="L12" s="8" t="s">
        <v>58</v>
      </c>
      <c r="M12" s="8" t="s">
        <v>44</v>
      </c>
      <c r="N12" s="2" t="s">
        <v>59</v>
      </c>
      <c r="O12" s="2" t="s">
        <v>22</v>
      </c>
      <c r="P12" s="3" t="s">
        <v>23</v>
      </c>
    </row>
    <row r="13" spans="1:19" hidden="1" x14ac:dyDescent="0.3">
      <c r="A13" s="2" t="s">
        <v>34</v>
      </c>
      <c r="B13" s="2" t="s">
        <v>15</v>
      </c>
      <c r="C13" s="2" t="s">
        <v>19</v>
      </c>
      <c r="D13" s="2" t="s">
        <v>601</v>
      </c>
      <c r="E13" s="2" t="s">
        <v>270</v>
      </c>
      <c r="F13" s="2" t="s">
        <v>625</v>
      </c>
      <c r="G13" s="2" t="s">
        <v>35</v>
      </c>
      <c r="H13" s="2" t="s">
        <v>19</v>
      </c>
      <c r="I13" s="2" t="s">
        <v>603</v>
      </c>
      <c r="J13" s="2" t="s">
        <v>270</v>
      </c>
      <c r="K13" s="2" t="s">
        <v>625</v>
      </c>
      <c r="L13" s="8" t="s">
        <v>58</v>
      </c>
      <c r="M13" s="8" t="s">
        <v>44</v>
      </c>
      <c r="N13" s="2" t="s">
        <v>59</v>
      </c>
      <c r="O13" s="2" t="s">
        <v>22</v>
      </c>
      <c r="P13" s="3" t="s">
        <v>23</v>
      </c>
    </row>
    <row r="14" spans="1:19" hidden="1" x14ac:dyDescent="0.3">
      <c r="A14" s="2" t="s">
        <v>36</v>
      </c>
      <c r="B14" s="2" t="s">
        <v>15</v>
      </c>
      <c r="C14" s="2" t="s">
        <v>19</v>
      </c>
      <c r="D14" s="2" t="s">
        <v>602</v>
      </c>
      <c r="E14" s="2" t="s">
        <v>146</v>
      </c>
      <c r="F14" s="2" t="s">
        <v>625</v>
      </c>
      <c r="G14" s="2" t="s">
        <v>31</v>
      </c>
      <c r="H14" s="2" t="s">
        <v>19</v>
      </c>
      <c r="I14" s="2" t="s">
        <v>604</v>
      </c>
      <c r="J14" s="2" t="s">
        <v>146</v>
      </c>
      <c r="K14" s="2" t="s">
        <v>625</v>
      </c>
      <c r="L14" s="8" t="s">
        <v>58</v>
      </c>
      <c r="M14" s="8" t="s">
        <v>44</v>
      </c>
      <c r="N14" s="2" t="s">
        <v>59</v>
      </c>
      <c r="O14" s="2" t="s">
        <v>22</v>
      </c>
      <c r="P14" s="3" t="s">
        <v>23</v>
      </c>
    </row>
    <row r="15" spans="1:19" hidden="1" x14ac:dyDescent="0.3">
      <c r="A15" s="2" t="s">
        <v>38</v>
      </c>
      <c r="B15" s="2" t="s">
        <v>39</v>
      </c>
      <c r="C15" s="2" t="s">
        <v>19</v>
      </c>
      <c r="D15" s="2" t="s">
        <v>603</v>
      </c>
      <c r="E15" s="2"/>
      <c r="F15" s="2" t="s">
        <v>625</v>
      </c>
      <c r="G15" s="2" t="s">
        <v>40</v>
      </c>
      <c r="H15" s="2" t="s">
        <v>19</v>
      </c>
      <c r="I15" s="2" t="s">
        <v>604</v>
      </c>
      <c r="J15" s="2"/>
      <c r="K15" s="2" t="s">
        <v>625</v>
      </c>
      <c r="L15" s="2" t="s">
        <v>40</v>
      </c>
      <c r="M15" s="8" t="s">
        <v>44</v>
      </c>
      <c r="N15" s="2" t="s">
        <v>59</v>
      </c>
      <c r="O15" s="2" t="s">
        <v>22</v>
      </c>
      <c r="P15" s="3" t="s">
        <v>23</v>
      </c>
    </row>
    <row r="16" spans="1:19" hidden="1" x14ac:dyDescent="0.3">
      <c r="A16" s="2" t="s">
        <v>41</v>
      </c>
      <c r="B16" s="2" t="s">
        <v>19</v>
      </c>
      <c r="C16" s="2" t="s">
        <v>19</v>
      </c>
      <c r="D16" s="2" t="s">
        <v>603</v>
      </c>
      <c r="E16" s="2" t="s">
        <v>143</v>
      </c>
      <c r="F16" s="2" t="s">
        <v>625</v>
      </c>
      <c r="G16" s="2" t="s">
        <v>268</v>
      </c>
      <c r="H16" s="2" t="s">
        <v>42</v>
      </c>
      <c r="I16" s="2" t="s">
        <v>591</v>
      </c>
      <c r="J16" s="2" t="s">
        <v>153</v>
      </c>
      <c r="K16" s="2" t="s">
        <v>634</v>
      </c>
      <c r="L16" s="2" t="s">
        <v>269</v>
      </c>
      <c r="M16" s="8" t="s">
        <v>44</v>
      </c>
      <c r="N16" s="2" t="s">
        <v>59</v>
      </c>
      <c r="O16" s="2" t="s">
        <v>22</v>
      </c>
      <c r="P16" s="3" t="s">
        <v>23</v>
      </c>
    </row>
    <row r="17" spans="1:16" hidden="1" x14ac:dyDescent="0.3">
      <c r="A17" s="2" t="s">
        <v>46</v>
      </c>
      <c r="B17" s="2" t="s">
        <v>19</v>
      </c>
      <c r="C17" s="2" t="s">
        <v>19</v>
      </c>
      <c r="D17" s="2" t="s">
        <v>591</v>
      </c>
      <c r="E17" s="2" t="s">
        <v>153</v>
      </c>
      <c r="F17" s="2" t="s">
        <v>634</v>
      </c>
      <c r="G17" s="2" t="s">
        <v>272</v>
      </c>
      <c r="H17" s="2" t="s">
        <v>19</v>
      </c>
      <c r="I17" s="2" t="s">
        <v>605</v>
      </c>
      <c r="J17" s="10">
        <v>10173133254</v>
      </c>
      <c r="K17" s="10" t="s">
        <v>625</v>
      </c>
      <c r="L17" s="2" t="s">
        <v>273</v>
      </c>
      <c r="M17" s="8" t="s">
        <v>44</v>
      </c>
      <c r="N17" s="2" t="s">
        <v>59</v>
      </c>
      <c r="O17" s="2" t="s">
        <v>22</v>
      </c>
      <c r="P17" s="3" t="s">
        <v>23</v>
      </c>
    </row>
    <row r="18" spans="1:16" hidden="1" x14ac:dyDescent="0.3">
      <c r="A18" s="2" t="s">
        <v>48</v>
      </c>
      <c r="B18" s="2" t="s">
        <v>49</v>
      </c>
      <c r="C18" s="2" t="s">
        <v>42</v>
      </c>
      <c r="D18" s="2" t="s">
        <v>613</v>
      </c>
      <c r="E18" s="2" t="s">
        <v>153</v>
      </c>
      <c r="F18" s="2" t="s">
        <v>634</v>
      </c>
      <c r="G18" s="2" t="s">
        <v>256</v>
      </c>
      <c r="H18" s="2" t="s">
        <v>42</v>
      </c>
      <c r="I18" s="2" t="s">
        <v>606</v>
      </c>
      <c r="J18" s="2" t="s">
        <v>158</v>
      </c>
      <c r="K18" s="2" t="s">
        <v>633</v>
      </c>
      <c r="L18" s="2" t="s">
        <v>61</v>
      </c>
      <c r="M18" s="8" t="s">
        <v>44</v>
      </c>
      <c r="N18" s="2" t="s">
        <v>59</v>
      </c>
      <c r="O18" s="2" t="s">
        <v>22</v>
      </c>
      <c r="P18" s="3" t="s">
        <v>23</v>
      </c>
    </row>
    <row r="19" spans="1:16" hidden="1" x14ac:dyDescent="0.3">
      <c r="A19" s="2" t="s">
        <v>48</v>
      </c>
      <c r="B19" s="2" t="s">
        <v>49</v>
      </c>
      <c r="C19" s="2" t="s">
        <v>42</v>
      </c>
      <c r="D19" s="2" t="s">
        <v>591</v>
      </c>
      <c r="E19" s="2" t="s">
        <v>153</v>
      </c>
      <c r="F19" s="2" t="s">
        <v>634</v>
      </c>
      <c r="G19" s="2" t="s">
        <v>257</v>
      </c>
      <c r="H19" s="2" t="s">
        <v>42</v>
      </c>
      <c r="I19" s="2" t="s">
        <v>607</v>
      </c>
      <c r="J19" s="2" t="s">
        <v>158</v>
      </c>
      <c r="K19" s="2" t="s">
        <v>633</v>
      </c>
      <c r="L19" s="2" t="s">
        <v>77</v>
      </c>
      <c r="M19" s="8" t="s">
        <v>44</v>
      </c>
      <c r="N19" s="2" t="s">
        <v>59</v>
      </c>
      <c r="O19" s="2" t="s">
        <v>22</v>
      </c>
      <c r="P19" s="3" t="s">
        <v>23</v>
      </c>
    </row>
    <row r="20" spans="1:16" x14ac:dyDescent="0.3">
      <c r="A20" s="2" t="s">
        <v>52</v>
      </c>
      <c r="B20" s="2" t="s">
        <v>53</v>
      </c>
      <c r="C20" s="2" t="s">
        <v>54</v>
      </c>
      <c r="D20" s="2" t="s">
        <v>614</v>
      </c>
      <c r="E20" s="2" t="s">
        <v>170</v>
      </c>
      <c r="F20" s="2" t="s">
        <v>633</v>
      </c>
      <c r="G20" s="2" t="s">
        <v>56</v>
      </c>
      <c r="H20" s="2" t="s">
        <v>54</v>
      </c>
      <c r="I20" s="2" t="s">
        <v>608</v>
      </c>
      <c r="J20" s="2"/>
      <c r="K20" s="2" t="s">
        <v>626</v>
      </c>
      <c r="L20" s="2" t="s">
        <v>252</v>
      </c>
      <c r="M20" s="8" t="s">
        <v>637</v>
      </c>
      <c r="N20" s="2" t="s">
        <v>638</v>
      </c>
      <c r="O20" s="2" t="s">
        <v>22</v>
      </c>
      <c r="P20" s="3" t="s">
        <v>23</v>
      </c>
    </row>
    <row r="21" spans="1:16" hidden="1" x14ac:dyDescent="0.3">
      <c r="A21" s="2" t="s">
        <v>60</v>
      </c>
      <c r="B21" s="2" t="s">
        <v>49</v>
      </c>
      <c r="C21" s="2" t="s">
        <v>54</v>
      </c>
      <c r="D21" s="2" t="s">
        <v>614</v>
      </c>
      <c r="E21" s="2" t="s">
        <v>170</v>
      </c>
      <c r="F21" s="2" t="s">
        <v>633</v>
      </c>
      <c r="G21" s="2" t="s">
        <v>61</v>
      </c>
      <c r="H21" s="2" t="s">
        <v>42</v>
      </c>
      <c r="I21" s="2" t="s">
        <v>596</v>
      </c>
      <c r="J21" s="2" t="s">
        <v>153</v>
      </c>
      <c r="K21" s="2" t="s">
        <v>634</v>
      </c>
      <c r="L21" s="2" t="s">
        <v>95</v>
      </c>
      <c r="M21" s="8" t="s">
        <v>21</v>
      </c>
      <c r="N21" s="2" t="s">
        <v>18</v>
      </c>
      <c r="O21" s="2" t="s">
        <v>22</v>
      </c>
      <c r="P21" s="3" t="s">
        <v>23</v>
      </c>
    </row>
    <row r="22" spans="1:16" x14ac:dyDescent="0.3">
      <c r="A22" s="2" t="s">
        <v>63</v>
      </c>
      <c r="B22" s="2" t="s">
        <v>53</v>
      </c>
      <c r="C22" s="2" t="s">
        <v>64</v>
      </c>
      <c r="D22" s="2" t="s">
        <v>615</v>
      </c>
      <c r="E22" s="2" t="s">
        <v>168</v>
      </c>
      <c r="F22" s="2" t="s">
        <v>633</v>
      </c>
      <c r="G22" s="2" t="s">
        <v>262</v>
      </c>
      <c r="H22" s="2" t="s">
        <v>64</v>
      </c>
      <c r="I22" s="2" t="s">
        <v>609</v>
      </c>
      <c r="J22" s="2"/>
      <c r="K22" s="2" t="s">
        <v>626</v>
      </c>
      <c r="L22" s="2" t="s">
        <v>252</v>
      </c>
      <c r="M22" s="8" t="s">
        <v>637</v>
      </c>
      <c r="N22" s="2" t="s">
        <v>638</v>
      </c>
      <c r="O22" s="2" t="s">
        <v>22</v>
      </c>
      <c r="P22" s="3" t="s">
        <v>23</v>
      </c>
    </row>
    <row r="23" spans="1:16" x14ac:dyDescent="0.3">
      <c r="A23" s="2" t="s">
        <v>67</v>
      </c>
      <c r="B23" s="2" t="s">
        <v>53</v>
      </c>
      <c r="C23" s="2" t="s">
        <v>64</v>
      </c>
      <c r="D23" s="2" t="s">
        <v>615</v>
      </c>
      <c r="E23" s="2" t="s">
        <v>168</v>
      </c>
      <c r="F23" s="2" t="s">
        <v>633</v>
      </c>
      <c r="G23" s="2" t="s">
        <v>261</v>
      </c>
      <c r="H23" s="2" t="s">
        <v>64</v>
      </c>
      <c r="I23" s="2" t="s">
        <v>610</v>
      </c>
      <c r="J23" s="2"/>
      <c r="K23" s="2" t="s">
        <v>626</v>
      </c>
      <c r="L23" s="2" t="s">
        <v>252</v>
      </c>
      <c r="M23" s="8" t="s">
        <v>637</v>
      </c>
      <c r="N23" s="2" t="s">
        <v>638</v>
      </c>
      <c r="O23" s="2" t="s">
        <v>22</v>
      </c>
      <c r="P23" s="3" t="s">
        <v>23</v>
      </c>
    </row>
    <row r="24" spans="1:16" x14ac:dyDescent="0.3">
      <c r="A24" s="2" t="s">
        <v>69</v>
      </c>
      <c r="B24" s="2" t="s">
        <v>53</v>
      </c>
      <c r="C24" s="2" t="s">
        <v>64</v>
      </c>
      <c r="D24" s="2" t="s">
        <v>615</v>
      </c>
      <c r="E24" s="2" t="s">
        <v>168</v>
      </c>
      <c r="F24" s="2" t="s">
        <v>633</v>
      </c>
      <c r="G24" s="2" t="s">
        <v>81</v>
      </c>
      <c r="H24" s="2" t="s">
        <v>64</v>
      </c>
      <c r="I24" s="2" t="s">
        <v>611</v>
      </c>
      <c r="J24" s="2"/>
      <c r="K24" s="2" t="s">
        <v>626</v>
      </c>
      <c r="L24" s="2" t="s">
        <v>252</v>
      </c>
      <c r="M24" s="8" t="s">
        <v>637</v>
      </c>
      <c r="N24" s="2" t="s">
        <v>638</v>
      </c>
      <c r="O24" s="2" t="s">
        <v>22</v>
      </c>
      <c r="P24" s="3" t="s">
        <v>23</v>
      </c>
    </row>
    <row r="25" spans="1:16" x14ac:dyDescent="0.3">
      <c r="A25" s="2" t="s">
        <v>71</v>
      </c>
      <c r="B25" s="2" t="s">
        <v>53</v>
      </c>
      <c r="C25" s="2" t="s">
        <v>64</v>
      </c>
      <c r="D25" s="2" t="s">
        <v>615</v>
      </c>
      <c r="E25" s="2" t="s">
        <v>168</v>
      </c>
      <c r="F25" s="2" t="s">
        <v>633</v>
      </c>
      <c r="G25" s="2" t="s">
        <v>263</v>
      </c>
      <c r="H25" s="2" t="s">
        <v>64</v>
      </c>
      <c r="I25" s="2" t="s">
        <v>612</v>
      </c>
      <c r="J25" s="2"/>
      <c r="K25" s="2" t="s">
        <v>626</v>
      </c>
      <c r="L25" s="2" t="s">
        <v>252</v>
      </c>
      <c r="M25" s="8" t="s">
        <v>637</v>
      </c>
      <c r="N25" s="2" t="s">
        <v>638</v>
      </c>
      <c r="O25" s="2" t="s">
        <v>22</v>
      </c>
      <c r="P25" s="3" t="s">
        <v>23</v>
      </c>
    </row>
    <row r="26" spans="1:16" hidden="1" x14ac:dyDescent="0.3">
      <c r="A26" s="2" t="s">
        <v>73</v>
      </c>
      <c r="B26" s="2" t="s">
        <v>53</v>
      </c>
      <c r="C26" s="2" t="s">
        <v>64</v>
      </c>
      <c r="D26" s="2" t="s">
        <v>615</v>
      </c>
      <c r="E26" s="2" t="s">
        <v>168</v>
      </c>
      <c r="F26" s="2" t="s">
        <v>633</v>
      </c>
      <c r="G26" s="2" t="s">
        <v>74</v>
      </c>
      <c r="H26" s="2" t="s">
        <v>64</v>
      </c>
      <c r="I26" s="2" t="s">
        <v>75</v>
      </c>
      <c r="J26" s="2"/>
      <c r="K26" s="2" t="s">
        <v>627</v>
      </c>
      <c r="L26" s="2" t="s">
        <v>31</v>
      </c>
      <c r="M26" s="8" t="s">
        <v>33</v>
      </c>
      <c r="N26" s="2" t="s">
        <v>18</v>
      </c>
      <c r="O26" s="2" t="s">
        <v>22</v>
      </c>
      <c r="P26" s="3" t="s">
        <v>23</v>
      </c>
    </row>
    <row r="27" spans="1:16" hidden="1" x14ac:dyDescent="0.3">
      <c r="A27" s="2" t="s">
        <v>76</v>
      </c>
      <c r="B27" s="2" t="s">
        <v>49</v>
      </c>
      <c r="C27" s="2" t="s">
        <v>64</v>
      </c>
      <c r="D27" s="2" t="s">
        <v>615</v>
      </c>
      <c r="E27" s="2" t="s">
        <v>168</v>
      </c>
      <c r="F27" s="2" t="s">
        <v>633</v>
      </c>
      <c r="G27" s="2" t="s">
        <v>77</v>
      </c>
      <c r="H27" s="2" t="s">
        <v>42</v>
      </c>
      <c r="I27" s="2" t="s">
        <v>591</v>
      </c>
      <c r="J27" s="2" t="s">
        <v>153</v>
      </c>
      <c r="K27" s="2" t="s">
        <v>634</v>
      </c>
      <c r="L27" s="2" t="s">
        <v>74</v>
      </c>
      <c r="M27" s="8" t="s">
        <v>33</v>
      </c>
      <c r="N27" s="2" t="s">
        <v>18</v>
      </c>
      <c r="O27" s="2" t="s">
        <v>22</v>
      </c>
      <c r="P27" s="3" t="s">
        <v>23</v>
      </c>
    </row>
    <row r="28" spans="1:16" x14ac:dyDescent="0.3">
      <c r="A28" s="2" t="s">
        <v>78</v>
      </c>
      <c r="B28" s="2" t="s">
        <v>53</v>
      </c>
      <c r="C28" s="2" t="s">
        <v>79</v>
      </c>
      <c r="D28" s="2" t="s">
        <v>616</v>
      </c>
      <c r="E28" s="2" t="s">
        <v>171</v>
      </c>
      <c r="F28" s="2" t="s">
        <v>633</v>
      </c>
      <c r="G28" s="2" t="s">
        <v>81</v>
      </c>
      <c r="H28" s="2" t="s">
        <v>79</v>
      </c>
      <c r="I28" s="2" t="s">
        <v>592</v>
      </c>
      <c r="J28" s="2"/>
      <c r="K28" s="2" t="s">
        <v>626</v>
      </c>
      <c r="L28" s="2" t="s">
        <v>252</v>
      </c>
      <c r="M28" s="8" t="s">
        <v>637</v>
      </c>
      <c r="N28" s="2" t="s">
        <v>638</v>
      </c>
      <c r="O28" s="2" t="s">
        <v>22</v>
      </c>
      <c r="P28" s="3" t="s">
        <v>23</v>
      </c>
    </row>
    <row r="29" spans="1:16" hidden="1" x14ac:dyDescent="0.3">
      <c r="A29" s="2" t="s">
        <v>83</v>
      </c>
      <c r="B29" s="2" t="s">
        <v>49</v>
      </c>
      <c r="C29" s="2" t="s">
        <v>79</v>
      </c>
      <c r="D29" s="2" t="s">
        <v>616</v>
      </c>
      <c r="E29" s="2" t="s">
        <v>171</v>
      </c>
      <c r="F29" s="2" t="s">
        <v>633</v>
      </c>
      <c r="G29" s="2" t="s">
        <v>61</v>
      </c>
      <c r="H29" s="2" t="s">
        <v>42</v>
      </c>
      <c r="I29" s="2" t="s">
        <v>591</v>
      </c>
      <c r="J29" s="2" t="s">
        <v>153</v>
      </c>
      <c r="K29" s="2" t="s">
        <v>634</v>
      </c>
      <c r="L29" s="2" t="s">
        <v>77</v>
      </c>
      <c r="M29" s="8" t="s">
        <v>62</v>
      </c>
      <c r="N29" s="2" t="s">
        <v>18</v>
      </c>
      <c r="O29" s="2" t="s">
        <v>22</v>
      </c>
      <c r="P29" s="3" t="s">
        <v>23</v>
      </c>
    </row>
    <row r="30" spans="1:16" x14ac:dyDescent="0.3">
      <c r="A30" s="2" t="s">
        <v>84</v>
      </c>
      <c r="B30" s="2" t="s">
        <v>53</v>
      </c>
      <c r="C30" s="2" t="s">
        <v>42</v>
      </c>
      <c r="D30" s="2" t="s">
        <v>606</v>
      </c>
      <c r="E30" s="2" t="s">
        <v>158</v>
      </c>
      <c r="F30" s="2" t="s">
        <v>633</v>
      </c>
      <c r="G30" s="2" t="s">
        <v>258</v>
      </c>
      <c r="H30" s="2" t="s">
        <v>42</v>
      </c>
      <c r="I30" s="2" t="s">
        <v>593</v>
      </c>
      <c r="J30" s="2"/>
      <c r="K30" s="2" t="s">
        <v>626</v>
      </c>
      <c r="L30" s="2" t="s">
        <v>252</v>
      </c>
      <c r="M30" s="8" t="s">
        <v>637</v>
      </c>
      <c r="N30" s="2" t="s">
        <v>638</v>
      </c>
      <c r="O30" s="2" t="s">
        <v>22</v>
      </c>
      <c r="P30" s="3" t="s">
        <v>23</v>
      </c>
    </row>
    <row r="31" spans="1:16" x14ac:dyDescent="0.3">
      <c r="A31" s="2" t="s">
        <v>86</v>
      </c>
      <c r="B31" s="2" t="s">
        <v>53</v>
      </c>
      <c r="C31" s="2" t="s">
        <v>42</v>
      </c>
      <c r="D31" s="2" t="s">
        <v>607</v>
      </c>
      <c r="E31" s="2" t="s">
        <v>158</v>
      </c>
      <c r="F31" s="2" t="s">
        <v>633</v>
      </c>
      <c r="G31" s="2" t="s">
        <v>259</v>
      </c>
      <c r="H31" s="2" t="s">
        <v>42</v>
      </c>
      <c r="I31" s="2" t="s">
        <v>594</v>
      </c>
      <c r="J31" s="2"/>
      <c r="K31" s="2" t="s">
        <v>626</v>
      </c>
      <c r="L31" s="2" t="s">
        <v>252</v>
      </c>
      <c r="M31" s="8" t="s">
        <v>637</v>
      </c>
      <c r="N31" s="2" t="s">
        <v>638</v>
      </c>
      <c r="O31" s="2" t="s">
        <v>22</v>
      </c>
      <c r="P31" s="3" t="s">
        <v>23</v>
      </c>
    </row>
    <row r="32" spans="1:16" x14ac:dyDescent="0.3">
      <c r="A32" s="2" t="s">
        <v>88</v>
      </c>
      <c r="B32" s="2" t="s">
        <v>53</v>
      </c>
      <c r="C32" s="2" t="s">
        <v>42</v>
      </c>
      <c r="D32" s="2" t="s">
        <v>607</v>
      </c>
      <c r="E32" s="2" t="s">
        <v>158</v>
      </c>
      <c r="F32" s="2" t="s">
        <v>633</v>
      </c>
      <c r="G32" s="2" t="s">
        <v>260</v>
      </c>
      <c r="H32" s="2" t="s">
        <v>42</v>
      </c>
      <c r="I32" s="2" t="s">
        <v>595</v>
      </c>
      <c r="J32" s="2"/>
      <c r="K32" s="2" t="s">
        <v>626</v>
      </c>
      <c r="L32" s="2" t="s">
        <v>252</v>
      </c>
      <c r="M32" s="8" t="s">
        <v>637</v>
      </c>
      <c r="N32" s="2" t="s">
        <v>638</v>
      </c>
      <c r="O32" s="2" t="s">
        <v>22</v>
      </c>
      <c r="P32" s="3" t="s">
        <v>23</v>
      </c>
    </row>
    <row r="33" spans="1:19" hidden="1" x14ac:dyDescent="0.3">
      <c r="A33" s="2" t="s">
        <v>90</v>
      </c>
      <c r="B33" s="2" t="s">
        <v>49</v>
      </c>
      <c r="C33" s="2" t="s">
        <v>91</v>
      </c>
      <c r="D33" s="2" t="s">
        <v>584</v>
      </c>
      <c r="E33" s="2" t="s">
        <v>162</v>
      </c>
      <c r="F33" s="2" t="s">
        <v>633</v>
      </c>
      <c r="G33" s="2" t="s">
        <v>61</v>
      </c>
      <c r="H33" s="2" t="s">
        <v>42</v>
      </c>
      <c r="I33" s="2" t="s">
        <v>596</v>
      </c>
      <c r="J33" s="2" t="s">
        <v>153</v>
      </c>
      <c r="K33" s="2" t="s">
        <v>634</v>
      </c>
      <c r="L33" s="2" t="s">
        <v>116</v>
      </c>
      <c r="M33" s="8" t="s">
        <v>96</v>
      </c>
      <c r="N33" s="2" t="s">
        <v>18</v>
      </c>
      <c r="O33" s="2" t="s">
        <v>22</v>
      </c>
      <c r="P33" s="3" t="s">
        <v>23</v>
      </c>
    </row>
    <row r="34" spans="1:19" hidden="1" x14ac:dyDescent="0.3">
      <c r="A34" s="2" t="s">
        <v>93</v>
      </c>
      <c r="B34" s="2" t="s">
        <v>94</v>
      </c>
      <c r="C34" s="2" t="s">
        <v>91</v>
      </c>
      <c r="D34" s="2" t="s">
        <v>584</v>
      </c>
      <c r="E34" s="2" t="s">
        <v>162</v>
      </c>
      <c r="F34" s="2" t="s">
        <v>633</v>
      </c>
      <c r="G34" s="2" t="s">
        <v>98</v>
      </c>
      <c r="H34" s="2" t="s">
        <v>91</v>
      </c>
      <c r="I34" s="2" t="s">
        <v>589</v>
      </c>
      <c r="J34" s="2" t="s">
        <v>179</v>
      </c>
      <c r="K34" s="2" t="s">
        <v>635</v>
      </c>
      <c r="L34" s="2" t="s">
        <v>114</v>
      </c>
      <c r="M34" s="8" t="s">
        <v>62</v>
      </c>
      <c r="N34" s="2" t="s">
        <v>18</v>
      </c>
      <c r="O34" s="2" t="s">
        <v>22</v>
      </c>
      <c r="P34" s="3" t="s">
        <v>23</v>
      </c>
    </row>
    <row r="35" spans="1:19" hidden="1" x14ac:dyDescent="0.3">
      <c r="A35" s="2" t="s">
        <v>97</v>
      </c>
      <c r="B35" s="2" t="s">
        <v>94</v>
      </c>
      <c r="C35" s="2" t="s">
        <v>91</v>
      </c>
      <c r="D35" s="2" t="s">
        <v>584</v>
      </c>
      <c r="E35" s="2" t="s">
        <v>162</v>
      </c>
      <c r="F35" s="2" t="s">
        <v>633</v>
      </c>
      <c r="G35" s="2" t="s">
        <v>95</v>
      </c>
      <c r="H35" s="2" t="s">
        <v>100</v>
      </c>
      <c r="I35" s="2" t="s">
        <v>597</v>
      </c>
      <c r="J35" s="2" t="s">
        <v>180</v>
      </c>
      <c r="K35" s="2" t="s">
        <v>635</v>
      </c>
      <c r="L35" s="2" t="s">
        <v>114</v>
      </c>
      <c r="M35" s="8" t="s">
        <v>51</v>
      </c>
      <c r="N35" s="2" t="s">
        <v>18</v>
      </c>
      <c r="O35" s="2" t="s">
        <v>22</v>
      </c>
      <c r="P35" s="3" t="s">
        <v>23</v>
      </c>
    </row>
    <row r="36" spans="1:19" hidden="1" x14ac:dyDescent="0.3">
      <c r="A36" s="2" t="s">
        <v>99</v>
      </c>
      <c r="B36" s="2" t="s">
        <v>94</v>
      </c>
      <c r="C36" s="2" t="s">
        <v>100</v>
      </c>
      <c r="D36" s="2" t="s">
        <v>617</v>
      </c>
      <c r="E36" s="2" t="s">
        <v>166</v>
      </c>
      <c r="F36" s="2" t="s">
        <v>633</v>
      </c>
      <c r="G36" s="2" t="s">
        <v>102</v>
      </c>
      <c r="H36" s="2" t="s">
        <v>100</v>
      </c>
      <c r="I36" s="2" t="s">
        <v>597</v>
      </c>
      <c r="J36" s="2" t="s">
        <v>180</v>
      </c>
      <c r="K36" s="2" t="s">
        <v>635</v>
      </c>
      <c r="L36" s="2" t="s">
        <v>116</v>
      </c>
      <c r="M36" s="8" t="s">
        <v>96</v>
      </c>
      <c r="N36" s="2" t="s">
        <v>18</v>
      </c>
      <c r="O36" s="2" t="s">
        <v>22</v>
      </c>
      <c r="P36" s="3" t="s">
        <v>23</v>
      </c>
    </row>
    <row r="37" spans="1:19" hidden="1" x14ac:dyDescent="0.3">
      <c r="A37" s="2" t="s">
        <v>103</v>
      </c>
      <c r="B37" s="2" t="s">
        <v>104</v>
      </c>
      <c r="C37" s="2" t="s">
        <v>100</v>
      </c>
      <c r="D37" s="2" t="s">
        <v>617</v>
      </c>
      <c r="E37" s="2" t="s">
        <v>166</v>
      </c>
      <c r="F37" s="2" t="s">
        <v>633</v>
      </c>
      <c r="G37" s="2" t="s">
        <v>61</v>
      </c>
      <c r="H37" s="2" t="s">
        <v>105</v>
      </c>
      <c r="I37" s="2" t="s">
        <v>598</v>
      </c>
      <c r="J37" s="2" t="s">
        <v>174</v>
      </c>
      <c r="K37" s="2" t="s">
        <v>633</v>
      </c>
      <c r="L37" s="2" t="s">
        <v>95</v>
      </c>
      <c r="M37" s="8" t="s">
        <v>44</v>
      </c>
      <c r="N37" s="2" t="s">
        <v>18</v>
      </c>
      <c r="O37" s="2" t="s">
        <v>22</v>
      </c>
      <c r="P37" s="3" t="s">
        <v>23</v>
      </c>
    </row>
    <row r="38" spans="1:19" hidden="1" x14ac:dyDescent="0.3">
      <c r="A38" s="2" t="s">
        <v>107</v>
      </c>
      <c r="B38" s="2" t="s">
        <v>49</v>
      </c>
      <c r="C38" s="2" t="s">
        <v>108</v>
      </c>
      <c r="D38" s="2" t="s">
        <v>618</v>
      </c>
      <c r="E38" s="2" t="s">
        <v>167</v>
      </c>
      <c r="F38" s="2" t="s">
        <v>633</v>
      </c>
      <c r="G38" s="2" t="s">
        <v>61</v>
      </c>
      <c r="H38" s="2" t="s">
        <v>42</v>
      </c>
      <c r="I38" s="2" t="s">
        <v>596</v>
      </c>
      <c r="J38" s="2" t="s">
        <v>153</v>
      </c>
      <c r="K38" s="2" t="s">
        <v>634</v>
      </c>
      <c r="L38" s="2" t="s">
        <v>102</v>
      </c>
      <c r="M38" s="8" t="s">
        <v>62</v>
      </c>
      <c r="N38" s="2" t="s">
        <v>18</v>
      </c>
      <c r="O38" s="2" t="s">
        <v>22</v>
      </c>
      <c r="P38" s="3" t="s">
        <v>23</v>
      </c>
    </row>
    <row r="39" spans="1:19" hidden="1" x14ac:dyDescent="0.3">
      <c r="A39" s="2" t="s">
        <v>110</v>
      </c>
      <c r="B39" s="2" t="s">
        <v>49</v>
      </c>
      <c r="C39" s="2" t="s">
        <v>111</v>
      </c>
      <c r="D39" s="2" t="s">
        <v>619</v>
      </c>
      <c r="E39" s="2" t="s">
        <v>251</v>
      </c>
      <c r="F39" s="2" t="s">
        <v>633</v>
      </c>
      <c r="G39" s="2" t="s">
        <v>61</v>
      </c>
      <c r="H39" s="2" t="s">
        <v>42</v>
      </c>
      <c r="I39" s="2" t="s">
        <v>596</v>
      </c>
      <c r="J39" s="2" t="s">
        <v>153</v>
      </c>
      <c r="K39" s="2" t="s">
        <v>634</v>
      </c>
      <c r="L39" s="2" t="s">
        <v>61</v>
      </c>
      <c r="M39" s="8" t="s">
        <v>62</v>
      </c>
      <c r="N39" s="2" t="s">
        <v>18</v>
      </c>
      <c r="O39" s="2" t="s">
        <v>22</v>
      </c>
      <c r="P39" s="3" t="s">
        <v>23</v>
      </c>
    </row>
    <row r="40" spans="1:19" hidden="1" x14ac:dyDescent="0.3">
      <c r="A40" s="2" t="s">
        <v>113</v>
      </c>
      <c r="B40" s="2" t="s">
        <v>94</v>
      </c>
      <c r="C40" s="2" t="s">
        <v>111</v>
      </c>
      <c r="D40" s="2" t="s">
        <v>619</v>
      </c>
      <c r="E40" s="2" t="s">
        <v>251</v>
      </c>
      <c r="F40" s="2" t="s">
        <v>633</v>
      </c>
      <c r="G40" s="2" t="s">
        <v>102</v>
      </c>
      <c r="H40" s="2" t="s">
        <v>111</v>
      </c>
      <c r="I40" s="2" t="s">
        <v>586</v>
      </c>
      <c r="J40" s="2" t="s">
        <v>181</v>
      </c>
      <c r="K40" s="2" t="s">
        <v>635</v>
      </c>
      <c r="L40" s="2" t="s">
        <v>114</v>
      </c>
      <c r="M40" s="8" t="s">
        <v>62</v>
      </c>
      <c r="N40" s="2" t="s">
        <v>18</v>
      </c>
      <c r="O40" s="2" t="s">
        <v>22</v>
      </c>
      <c r="P40" s="3" t="s">
        <v>23</v>
      </c>
    </row>
    <row r="41" spans="1:19" hidden="1" x14ac:dyDescent="0.3">
      <c r="A41" s="2" t="s">
        <v>115</v>
      </c>
      <c r="B41" s="2" t="s">
        <v>94</v>
      </c>
      <c r="C41" s="2" t="s">
        <v>111</v>
      </c>
      <c r="D41" s="2" t="s">
        <v>586</v>
      </c>
      <c r="E41" s="2" t="s">
        <v>181</v>
      </c>
      <c r="F41" s="2" t="s">
        <v>635</v>
      </c>
      <c r="G41" s="2" t="s">
        <v>116</v>
      </c>
      <c r="H41" s="2" t="s">
        <v>111</v>
      </c>
      <c r="I41" s="2" t="s">
        <v>587</v>
      </c>
      <c r="J41" s="2" t="s">
        <v>173</v>
      </c>
      <c r="K41" s="2" t="s">
        <v>635</v>
      </c>
      <c r="L41" s="2" t="s">
        <v>114</v>
      </c>
      <c r="M41" s="8" t="s">
        <v>62</v>
      </c>
      <c r="N41" s="2" t="s">
        <v>18</v>
      </c>
      <c r="O41" s="2" t="s">
        <v>22</v>
      </c>
      <c r="P41" s="3" t="s">
        <v>23</v>
      </c>
    </row>
    <row r="42" spans="1:19" x14ac:dyDescent="0.3">
      <c r="A42" s="2" t="s">
        <v>117</v>
      </c>
      <c r="B42" s="2" t="s">
        <v>53</v>
      </c>
      <c r="C42" s="2" t="s">
        <v>105</v>
      </c>
      <c r="D42" s="2" t="s">
        <v>598</v>
      </c>
      <c r="E42" s="2" t="s">
        <v>174</v>
      </c>
      <c r="F42" s="2" t="s">
        <v>633</v>
      </c>
      <c r="G42" s="2" t="s">
        <v>252</v>
      </c>
      <c r="H42" s="2" t="s">
        <v>105</v>
      </c>
      <c r="I42" s="2" t="s">
        <v>599</v>
      </c>
      <c r="J42" s="2"/>
      <c r="K42" s="2" t="s">
        <v>626</v>
      </c>
      <c r="L42" s="2" t="s">
        <v>252</v>
      </c>
      <c r="M42" s="8" t="s">
        <v>637</v>
      </c>
      <c r="N42" s="2" t="s">
        <v>638</v>
      </c>
      <c r="O42" s="2" t="s">
        <v>22</v>
      </c>
      <c r="P42" s="3" t="s">
        <v>23</v>
      </c>
    </row>
    <row r="43" spans="1:19" hidden="1" x14ac:dyDescent="0.3">
      <c r="A43" s="2" t="s">
        <v>119</v>
      </c>
      <c r="B43" s="2" t="s">
        <v>94</v>
      </c>
      <c r="C43" s="2" t="s">
        <v>105</v>
      </c>
      <c r="D43" s="2" t="s">
        <v>598</v>
      </c>
      <c r="E43" s="2" t="s">
        <v>174</v>
      </c>
      <c r="F43" s="2" t="s">
        <v>633</v>
      </c>
      <c r="G43" s="2" t="s">
        <v>102</v>
      </c>
      <c r="H43" s="2" t="s">
        <v>105</v>
      </c>
      <c r="I43" s="2" t="s">
        <v>590</v>
      </c>
      <c r="J43" s="2" t="s">
        <v>183</v>
      </c>
      <c r="K43" s="2" t="s">
        <v>635</v>
      </c>
      <c r="L43" s="2" t="s">
        <v>252</v>
      </c>
      <c r="M43" s="8" t="s">
        <v>62</v>
      </c>
      <c r="N43" s="2" t="s">
        <v>18</v>
      </c>
      <c r="O43" s="2" t="s">
        <v>22</v>
      </c>
      <c r="P43" s="3" t="s">
        <v>23</v>
      </c>
    </row>
    <row r="44" spans="1:19" hidden="1" x14ac:dyDescent="0.3">
      <c r="A44" s="2" t="s">
        <v>120</v>
      </c>
      <c r="B44" s="2" t="s">
        <v>94</v>
      </c>
      <c r="C44" s="2" t="s">
        <v>105</v>
      </c>
      <c r="D44" s="2" t="s">
        <v>598</v>
      </c>
      <c r="E44" s="2" t="s">
        <v>174</v>
      </c>
      <c r="F44" s="2" t="s">
        <v>633</v>
      </c>
      <c r="G44" s="2" t="s">
        <v>98</v>
      </c>
      <c r="H44" s="2" t="s">
        <v>105</v>
      </c>
      <c r="I44" s="2" t="s">
        <v>585</v>
      </c>
      <c r="J44" s="2" t="s">
        <v>182</v>
      </c>
      <c r="K44" s="2" t="s">
        <v>635</v>
      </c>
      <c r="L44" s="2" t="s">
        <v>252</v>
      </c>
      <c r="M44" s="8" t="s">
        <v>62</v>
      </c>
      <c r="N44" s="2" t="s">
        <v>18</v>
      </c>
      <c r="O44" s="2" t="s">
        <v>22</v>
      </c>
      <c r="P44" s="3" t="s">
        <v>23</v>
      </c>
    </row>
    <row r="45" spans="1:19" hidden="1" x14ac:dyDescent="0.3">
      <c r="A45" s="2" t="s">
        <v>121</v>
      </c>
      <c r="B45" s="2" t="s">
        <v>49</v>
      </c>
      <c r="C45" s="2" t="s">
        <v>105</v>
      </c>
      <c r="D45" s="2" t="s">
        <v>598</v>
      </c>
      <c r="E45" s="2" t="s">
        <v>174</v>
      </c>
      <c r="F45" s="2" t="s">
        <v>633</v>
      </c>
      <c r="G45" s="2" t="s">
        <v>61</v>
      </c>
      <c r="H45" s="2" t="s">
        <v>42</v>
      </c>
      <c r="I45" s="2" t="s">
        <v>591</v>
      </c>
      <c r="J45" s="2" t="s">
        <v>153</v>
      </c>
      <c r="K45" s="2" t="s">
        <v>634</v>
      </c>
      <c r="L45" s="2" t="s">
        <v>253</v>
      </c>
      <c r="M45" s="8" t="s">
        <v>62</v>
      </c>
      <c r="N45" s="2" t="s">
        <v>18</v>
      </c>
      <c r="O45" s="2" t="s">
        <v>22</v>
      </c>
      <c r="P45" s="3" t="s">
        <v>23</v>
      </c>
    </row>
    <row r="46" spans="1:19" hidden="1" x14ac:dyDescent="0.3">
      <c r="A46" s="2" t="s">
        <v>509</v>
      </c>
      <c r="B46" s="18" t="s">
        <v>94</v>
      </c>
      <c r="C46" s="2" t="str">
        <f>VLOOKUP(D46,BD_CCTV,5,FALSE)</f>
        <v>PERIMETRO SULDESTE</v>
      </c>
      <c r="D46" s="2" t="s">
        <v>442</v>
      </c>
      <c r="E46" s="2" t="str">
        <f>VLOOKUP(D46,BD_CCTV,6,FALSE)</f>
        <v>10.173.138.11</v>
      </c>
      <c r="F46" s="2" t="s">
        <v>632</v>
      </c>
      <c r="G46" s="2" t="s">
        <v>61</v>
      </c>
      <c r="H46" s="2" t="s">
        <v>579</v>
      </c>
      <c r="I46" s="2" t="s">
        <v>585</v>
      </c>
      <c r="J46" s="2" t="s">
        <v>182</v>
      </c>
      <c r="K46" s="2" t="s">
        <v>635</v>
      </c>
      <c r="L46" s="2" t="s">
        <v>77</v>
      </c>
      <c r="M46" s="8" t="s">
        <v>636</v>
      </c>
      <c r="N46" s="2" t="s">
        <v>59</v>
      </c>
      <c r="O46" s="2" t="s">
        <v>22</v>
      </c>
      <c r="P46" s="3" t="s">
        <v>23</v>
      </c>
      <c r="Q46" s="19"/>
      <c r="R46">
        <f>VLOOKUP(D46,BD_CCTV,7,FALSE)</f>
        <v>-839499167457789</v>
      </c>
      <c r="S46">
        <f>VLOOKUP(D46,BD_CCTV,8,FALSE)</f>
        <v>-349800387465946</v>
      </c>
    </row>
    <row r="47" spans="1:19" hidden="1" x14ac:dyDescent="0.3">
      <c r="A47" s="2" t="s">
        <v>510</v>
      </c>
      <c r="B47" s="18" t="s">
        <v>94</v>
      </c>
      <c r="C47" s="2" t="str">
        <f>VLOOKUP(D47,BD_CCTV,5,FALSE)</f>
        <v>PERIMETRO SULDESTE</v>
      </c>
      <c r="D47" s="2" t="s">
        <v>443</v>
      </c>
      <c r="E47" s="2" t="str">
        <f>VLOOKUP(D47,BD_CCTV,6,FALSE)</f>
        <v>10.173.138.12</v>
      </c>
      <c r="F47" s="2" t="s">
        <v>632</v>
      </c>
      <c r="G47" s="2" t="s">
        <v>102</v>
      </c>
      <c r="H47" s="2" t="s">
        <v>579</v>
      </c>
      <c r="I47" s="2" t="s">
        <v>585</v>
      </c>
      <c r="J47" s="2" t="s">
        <v>182</v>
      </c>
      <c r="K47" s="2" t="s">
        <v>635</v>
      </c>
      <c r="L47" s="2" t="s">
        <v>77</v>
      </c>
      <c r="M47" s="8" t="s">
        <v>636</v>
      </c>
      <c r="N47" s="2" t="s">
        <v>59</v>
      </c>
      <c r="O47" s="2" t="s">
        <v>22</v>
      </c>
      <c r="P47" s="3" t="s">
        <v>23</v>
      </c>
      <c r="Q47" s="19"/>
      <c r="R47">
        <f>VLOOKUP(D47,BD_CCTV,7,FALSE)</f>
        <v>-839502241334003</v>
      </c>
      <c r="S47">
        <f>VLOOKUP(D47,BD_CCTV,8,FALSE)</f>
        <v>-349800597738073</v>
      </c>
    </row>
    <row r="48" spans="1:19" hidden="1" x14ac:dyDescent="0.3">
      <c r="A48" s="2" t="s">
        <v>511</v>
      </c>
      <c r="B48" s="18" t="s">
        <v>94</v>
      </c>
      <c r="C48" s="2" t="str">
        <f>VLOOKUP(D48,BD_CCTV,5,FALSE)</f>
        <v>PERIMETRO SULDESTE</v>
      </c>
      <c r="D48" s="2" t="s">
        <v>444</v>
      </c>
      <c r="E48" s="2" t="str">
        <f>VLOOKUP(D48,BD_CCTV,6,FALSE)</f>
        <v>10.173.138.13</v>
      </c>
      <c r="F48" s="2" t="s">
        <v>632</v>
      </c>
      <c r="G48" s="2" t="s">
        <v>95</v>
      </c>
      <c r="H48" s="2" t="s">
        <v>579</v>
      </c>
      <c r="I48" s="2" t="s">
        <v>585</v>
      </c>
      <c r="J48" s="2" t="s">
        <v>182</v>
      </c>
      <c r="K48" s="2" t="s">
        <v>635</v>
      </c>
      <c r="L48" s="2" t="s">
        <v>77</v>
      </c>
      <c r="M48" s="8" t="s">
        <v>636</v>
      </c>
      <c r="N48" s="2" t="s">
        <v>59</v>
      </c>
      <c r="O48" s="2" t="s">
        <v>22</v>
      </c>
      <c r="P48" s="3" t="s">
        <v>23</v>
      </c>
      <c r="Q48" s="19"/>
      <c r="R48">
        <f>VLOOKUP(D48,BD_CCTV,7,FALSE)</f>
        <v>-839496723611927</v>
      </c>
      <c r="S48">
        <f>VLOOKUP(D48,BD_CCTV,8,FALSE)</f>
        <v>-349800818450684</v>
      </c>
    </row>
    <row r="49" spans="1:19" hidden="1" x14ac:dyDescent="0.3">
      <c r="A49" s="2" t="s">
        <v>512</v>
      </c>
      <c r="B49" s="18" t="s">
        <v>94</v>
      </c>
      <c r="C49" s="2" t="str">
        <f>VLOOKUP(D49,BD_CCTV,5,FALSE)</f>
        <v>PERIMETRO SUL</v>
      </c>
      <c r="D49" s="2" t="s">
        <v>445</v>
      </c>
      <c r="E49" s="2" t="str">
        <f>VLOOKUP(D49,BD_CCTV,6,FALSE)</f>
        <v>10.173.138.14</v>
      </c>
      <c r="F49" s="2" t="s">
        <v>632</v>
      </c>
      <c r="G49" s="2" t="s">
        <v>98</v>
      </c>
      <c r="H49" s="2" t="s">
        <v>579</v>
      </c>
      <c r="I49" s="2" t="s">
        <v>585</v>
      </c>
      <c r="J49" s="2" t="s">
        <v>182</v>
      </c>
      <c r="K49" s="2" t="s">
        <v>635</v>
      </c>
      <c r="L49" s="2" t="s">
        <v>77</v>
      </c>
      <c r="M49" s="8" t="s">
        <v>636</v>
      </c>
      <c r="N49" s="2" t="s">
        <v>59</v>
      </c>
      <c r="O49" s="2" t="s">
        <v>22</v>
      </c>
      <c r="P49" s="3" t="s">
        <v>23</v>
      </c>
      <c r="Q49" s="19"/>
      <c r="R49">
        <f>VLOOKUP(D49,BD_CCTV,7,FALSE)</f>
        <v>-83951250895223</v>
      </c>
      <c r="S49">
        <f>VLOOKUP(D49,BD_CCTV,8,FALSE)</f>
        <v>-349806546756134</v>
      </c>
    </row>
    <row r="50" spans="1:19" hidden="1" x14ac:dyDescent="0.3">
      <c r="A50" s="2" t="s">
        <v>513</v>
      </c>
      <c r="B50" s="18" t="s">
        <v>94</v>
      </c>
      <c r="C50" s="2" t="str">
        <f>VLOOKUP(D50,BD_CCTV,5,FALSE)</f>
        <v>PERIMETRO SUL</v>
      </c>
      <c r="D50" s="2" t="s">
        <v>446</v>
      </c>
      <c r="E50" s="2" t="str">
        <f>VLOOKUP(D50,BD_CCTV,6,FALSE)</f>
        <v>10.173.138.15</v>
      </c>
      <c r="F50" s="2" t="s">
        <v>632</v>
      </c>
      <c r="G50" s="2" t="s">
        <v>256</v>
      </c>
      <c r="H50" s="2" t="s">
        <v>579</v>
      </c>
      <c r="I50" s="2" t="s">
        <v>585</v>
      </c>
      <c r="J50" s="2" t="s">
        <v>182</v>
      </c>
      <c r="K50" s="2" t="s">
        <v>635</v>
      </c>
      <c r="L50" s="2" t="s">
        <v>77</v>
      </c>
      <c r="M50" s="8" t="s">
        <v>636</v>
      </c>
      <c r="N50" s="2" t="s">
        <v>59</v>
      </c>
      <c r="O50" s="2" t="s">
        <v>22</v>
      </c>
      <c r="P50" s="3" t="s">
        <v>23</v>
      </c>
      <c r="Q50" s="19"/>
      <c r="R50">
        <f>VLOOKUP(D50,BD_CCTV,7,FALSE)</f>
        <v>-839512792667867</v>
      </c>
      <c r="S50">
        <f>VLOOKUP(D50,BD_CCTV,8,FALSE)</f>
        <v>-349806404285613</v>
      </c>
    </row>
    <row r="51" spans="1:19" hidden="1" x14ac:dyDescent="0.3">
      <c r="A51" s="2" t="s">
        <v>514</v>
      </c>
      <c r="B51" s="18" t="s">
        <v>94</v>
      </c>
      <c r="C51" s="2" t="str">
        <f>VLOOKUP(D51,BD_CCTV,5,FALSE)</f>
        <v>PERIMETRO SUL</v>
      </c>
      <c r="D51" s="2" t="s">
        <v>447</v>
      </c>
      <c r="E51" s="2" t="str">
        <f>VLOOKUP(D51,BD_CCTV,6,FALSE)</f>
        <v>10.173.138.16</v>
      </c>
      <c r="F51" s="2" t="s">
        <v>632</v>
      </c>
      <c r="G51" s="2" t="s">
        <v>61</v>
      </c>
      <c r="H51" s="2" t="s">
        <v>580</v>
      </c>
      <c r="I51" s="2" t="s">
        <v>586</v>
      </c>
      <c r="J51" s="2" t="s">
        <v>181</v>
      </c>
      <c r="K51" s="2" t="s">
        <v>635</v>
      </c>
      <c r="L51" s="2" t="s">
        <v>77</v>
      </c>
      <c r="M51" s="8" t="s">
        <v>636</v>
      </c>
      <c r="N51" s="2" t="s">
        <v>59</v>
      </c>
      <c r="O51" s="2" t="s">
        <v>22</v>
      </c>
      <c r="P51" s="3" t="s">
        <v>23</v>
      </c>
      <c r="Q51" s="19"/>
      <c r="R51">
        <f>VLOOKUP(D51,BD_CCTV,7,FALSE)</f>
        <v>-839518832756237</v>
      </c>
      <c r="S51">
        <f>VLOOKUP(D51,BD_CCTV,8,FALSE)</f>
        <v>-349810999661202</v>
      </c>
    </row>
    <row r="52" spans="1:19" hidden="1" x14ac:dyDescent="0.3">
      <c r="A52" s="2" t="s">
        <v>515</v>
      </c>
      <c r="B52" s="18" t="s">
        <v>94</v>
      </c>
      <c r="C52" s="2" t="str">
        <f>VLOOKUP(D52,BD_CCTV,5,FALSE)</f>
        <v>PERIMETRO SUL</v>
      </c>
      <c r="D52" s="2" t="s">
        <v>448</v>
      </c>
      <c r="E52" s="2" t="str">
        <f>VLOOKUP(D52,BD_CCTV,6,FALSE)</f>
        <v>10.173.138.17</v>
      </c>
      <c r="F52" s="2" t="s">
        <v>632</v>
      </c>
      <c r="G52" s="2" t="s">
        <v>102</v>
      </c>
      <c r="H52" s="2" t="s">
        <v>580</v>
      </c>
      <c r="I52" s="2" t="s">
        <v>586</v>
      </c>
      <c r="J52" s="2" t="s">
        <v>181</v>
      </c>
      <c r="K52" s="2" t="s">
        <v>635</v>
      </c>
      <c r="L52" s="2" t="s">
        <v>77</v>
      </c>
      <c r="M52" s="8" t="s">
        <v>636</v>
      </c>
      <c r="N52" s="2" t="s">
        <v>59</v>
      </c>
      <c r="O52" s="2" t="s">
        <v>22</v>
      </c>
      <c r="P52" s="3" t="s">
        <v>23</v>
      </c>
      <c r="Q52" s="19"/>
      <c r="R52">
        <f>VLOOKUP(D52,BD_CCTV,7,FALSE)</f>
        <v>-839518647189521</v>
      </c>
      <c r="S52">
        <f>VLOOKUP(D52,BD_CCTV,8,FALSE)</f>
        <v>-349811145036329</v>
      </c>
    </row>
    <row r="53" spans="1:19" hidden="1" x14ac:dyDescent="0.3">
      <c r="A53" s="2" t="s">
        <v>516</v>
      </c>
      <c r="B53" s="18" t="s">
        <v>94</v>
      </c>
      <c r="C53" s="2" t="str">
        <f>VLOOKUP(D53,BD_CCTV,5,FALSE)</f>
        <v>PERIMETRO SUL</v>
      </c>
      <c r="D53" s="2" t="s">
        <v>449</v>
      </c>
      <c r="E53" s="2" t="str">
        <f>VLOOKUP(D53,BD_CCTV,6,FALSE)</f>
        <v>10.173.138.18</v>
      </c>
      <c r="F53" s="2" t="s">
        <v>632</v>
      </c>
      <c r="G53" s="2" t="s">
        <v>95</v>
      </c>
      <c r="H53" s="2" t="s">
        <v>580</v>
      </c>
      <c r="I53" s="2" t="s">
        <v>586</v>
      </c>
      <c r="J53" s="2" t="s">
        <v>181</v>
      </c>
      <c r="K53" s="2" t="s">
        <v>635</v>
      </c>
      <c r="L53" s="2" t="s">
        <v>77</v>
      </c>
      <c r="M53" s="8" t="s">
        <v>636</v>
      </c>
      <c r="N53" s="2" t="s">
        <v>59</v>
      </c>
      <c r="O53" s="2" t="s">
        <v>22</v>
      </c>
      <c r="P53" s="3" t="s">
        <v>23</v>
      </c>
      <c r="Q53" s="19"/>
      <c r="R53">
        <f>VLOOKUP(D53,BD_CCTV,7,FALSE)</f>
        <v>-8395277132448</v>
      </c>
      <c r="S53">
        <f>VLOOKUP(D53,BD_CCTV,8,FALSE)</f>
        <v>-349817039800978</v>
      </c>
    </row>
    <row r="54" spans="1:19" hidden="1" x14ac:dyDescent="0.3">
      <c r="A54" s="2" t="s">
        <v>517</v>
      </c>
      <c r="B54" s="18" t="s">
        <v>94</v>
      </c>
      <c r="C54" s="2" t="str">
        <f>VLOOKUP(D54,BD_CCTV,5,FALSE)</f>
        <v>PERIMETRO SUL</v>
      </c>
      <c r="D54" s="2" t="s">
        <v>450</v>
      </c>
      <c r="E54" s="2" t="str">
        <f>VLOOKUP(D54,BD_CCTV,6,FALSE)</f>
        <v>10.173.138.19</v>
      </c>
      <c r="F54" s="2" t="s">
        <v>632</v>
      </c>
      <c r="G54" s="2" t="s">
        <v>98</v>
      </c>
      <c r="H54" s="2" t="s">
        <v>580</v>
      </c>
      <c r="I54" s="2" t="s">
        <v>586</v>
      </c>
      <c r="J54" s="2" t="s">
        <v>181</v>
      </c>
      <c r="K54" s="2" t="s">
        <v>635</v>
      </c>
      <c r="L54" s="2" t="s">
        <v>77</v>
      </c>
      <c r="M54" s="8" t="s">
        <v>636</v>
      </c>
      <c r="N54" s="2" t="s">
        <v>59</v>
      </c>
      <c r="O54" s="2" t="s">
        <v>22</v>
      </c>
      <c r="P54" s="3" t="s">
        <v>23</v>
      </c>
      <c r="Q54" s="19"/>
      <c r="R54">
        <f>VLOOKUP(D54,BD_CCTV,7,FALSE)</f>
        <v>-839527784720926</v>
      </c>
      <c r="S54">
        <f>VLOOKUP(D54,BD_CCTV,8,FALSE)</f>
        <v>-349817172109514</v>
      </c>
    </row>
    <row r="55" spans="1:19" hidden="1" x14ac:dyDescent="0.3">
      <c r="A55" s="2" t="s">
        <v>518</v>
      </c>
      <c r="B55" s="18" t="s">
        <v>94</v>
      </c>
      <c r="C55" s="2" t="str">
        <f>VLOOKUP(D55,BD_CCTV,5,FALSE)</f>
        <v>PERIMETRO SUL</v>
      </c>
      <c r="D55" s="2" t="s">
        <v>451</v>
      </c>
      <c r="E55" s="2" t="str">
        <f>VLOOKUP(D55,BD_CCTV,6,FALSE)</f>
        <v>10.173.138.20</v>
      </c>
      <c r="F55" s="2" t="s">
        <v>632</v>
      </c>
      <c r="G55" s="2" t="s">
        <v>256</v>
      </c>
      <c r="H55" s="2" t="s">
        <v>580</v>
      </c>
      <c r="I55" s="2" t="s">
        <v>586</v>
      </c>
      <c r="J55" s="2" t="s">
        <v>181</v>
      </c>
      <c r="K55" s="2" t="s">
        <v>635</v>
      </c>
      <c r="L55" s="2" t="s">
        <v>77</v>
      </c>
      <c r="M55" s="8" t="s">
        <v>636</v>
      </c>
      <c r="N55" s="2" t="s">
        <v>59</v>
      </c>
      <c r="O55" s="2" t="s">
        <v>22</v>
      </c>
      <c r="P55" s="3" t="s">
        <v>23</v>
      </c>
      <c r="Q55" s="19"/>
      <c r="R55">
        <f>VLOOKUP(D55,BD_CCTV,7,FALSE)</f>
        <v>-839545104624989</v>
      </c>
      <c r="S55">
        <f>VLOOKUP(D55,BD_CCTV,8,FALSE)</f>
        <v>-349823510937675</v>
      </c>
    </row>
    <row r="56" spans="1:19" hidden="1" x14ac:dyDescent="0.3">
      <c r="A56" s="2" t="s">
        <v>519</v>
      </c>
      <c r="B56" s="18" t="s">
        <v>94</v>
      </c>
      <c r="C56" s="2" t="str">
        <f>VLOOKUP(D56,BD_CCTV,5,FALSE)</f>
        <v>PERIMETRO SUL</v>
      </c>
      <c r="D56" s="2" t="s">
        <v>452</v>
      </c>
      <c r="E56" s="2" t="str">
        <f>VLOOKUP(D56,BD_CCTV,6,FALSE)</f>
        <v>10.173.138.21</v>
      </c>
      <c r="F56" s="2" t="s">
        <v>632</v>
      </c>
      <c r="G56" s="2" t="s">
        <v>575</v>
      </c>
      <c r="H56" s="2" t="s">
        <v>580</v>
      </c>
      <c r="I56" s="2" t="s">
        <v>586</v>
      </c>
      <c r="J56" s="2" t="s">
        <v>181</v>
      </c>
      <c r="K56" s="2" t="s">
        <v>635</v>
      </c>
      <c r="L56" s="2" t="s">
        <v>77</v>
      </c>
      <c r="M56" s="8" t="s">
        <v>636</v>
      </c>
      <c r="N56" s="2" t="s">
        <v>59</v>
      </c>
      <c r="O56" s="2" t="s">
        <v>22</v>
      </c>
      <c r="P56" s="3" t="s">
        <v>23</v>
      </c>
      <c r="Q56" s="19"/>
      <c r="R56">
        <f>VLOOKUP(D56,BD_CCTV,7,FALSE)</f>
        <v>-839545565775499</v>
      </c>
      <c r="S56">
        <f>VLOOKUP(D56,BD_CCTV,8,FALSE)</f>
        <v>-349824040853502</v>
      </c>
    </row>
    <row r="57" spans="1:19" hidden="1" x14ac:dyDescent="0.3">
      <c r="A57" s="2" t="s">
        <v>520</v>
      </c>
      <c r="B57" s="18" t="s">
        <v>94</v>
      </c>
      <c r="C57" s="2" t="str">
        <f>VLOOKUP(D57,BD_CCTV,5,FALSE)</f>
        <v>PERIMETRO SUL</v>
      </c>
      <c r="D57" s="2" t="s">
        <v>453</v>
      </c>
      <c r="E57" s="2" t="str">
        <f>VLOOKUP(D57,BD_CCTV,6,FALSE)</f>
        <v>10.173.138.22</v>
      </c>
      <c r="F57" s="2" t="s">
        <v>632</v>
      </c>
      <c r="G57" s="2" t="s">
        <v>61</v>
      </c>
      <c r="H57" s="2" t="s">
        <v>581</v>
      </c>
      <c r="I57" s="2" t="s">
        <v>587</v>
      </c>
      <c r="J57" s="2" t="s">
        <v>173</v>
      </c>
      <c r="K57" s="2" t="s">
        <v>635</v>
      </c>
      <c r="L57" s="2" t="s">
        <v>77</v>
      </c>
      <c r="M57" s="8" t="s">
        <v>636</v>
      </c>
      <c r="N57" s="2" t="s">
        <v>59</v>
      </c>
      <c r="O57" s="2" t="s">
        <v>22</v>
      </c>
      <c r="P57" s="3" t="s">
        <v>23</v>
      </c>
      <c r="Q57" s="19"/>
      <c r="R57">
        <f>VLOOKUP(D57,BD_CCTV,7,FALSE)</f>
        <v>-83955100187335</v>
      </c>
      <c r="S57">
        <f>VLOOKUP(D57,BD_CCTV,8,FALSE)</f>
        <v>-349827176533504</v>
      </c>
    </row>
    <row r="58" spans="1:19" hidden="1" x14ac:dyDescent="0.3">
      <c r="A58" s="2" t="s">
        <v>521</v>
      </c>
      <c r="B58" s="18" t="s">
        <v>94</v>
      </c>
      <c r="C58" s="2" t="str">
        <f>VLOOKUP(D58,BD_CCTV,5,FALSE)</f>
        <v>PERIMETRO SULDOESTE</v>
      </c>
      <c r="D58" s="2" t="s">
        <v>454</v>
      </c>
      <c r="E58" s="2" t="str">
        <f>VLOOKUP(D58,BD_CCTV,6,FALSE)</f>
        <v>10.173.138.23</v>
      </c>
      <c r="F58" s="2" t="s">
        <v>632</v>
      </c>
      <c r="G58" s="2" t="s">
        <v>102</v>
      </c>
      <c r="H58" s="2" t="s">
        <v>581</v>
      </c>
      <c r="I58" s="2" t="s">
        <v>587</v>
      </c>
      <c r="J58" s="2" t="s">
        <v>173</v>
      </c>
      <c r="K58" s="2" t="s">
        <v>635</v>
      </c>
      <c r="L58" s="2" t="s">
        <v>77</v>
      </c>
      <c r="M58" s="8" t="s">
        <v>636</v>
      </c>
      <c r="N58" s="2" t="s">
        <v>59</v>
      </c>
      <c r="O58" s="2" t="s">
        <v>22</v>
      </c>
      <c r="P58" s="3" t="s">
        <v>23</v>
      </c>
      <c r="Q58" s="19"/>
      <c r="R58">
        <f>VLOOKUP(D58,BD_CCTV,7,FALSE)</f>
        <v>-839551714956152</v>
      </c>
      <c r="S58">
        <f>VLOOKUP(D58,BD_CCTV,8,FALSE)</f>
        <v>-349827774082111</v>
      </c>
    </row>
    <row r="59" spans="1:19" hidden="1" x14ac:dyDescent="0.3">
      <c r="A59" s="2" t="s">
        <v>522</v>
      </c>
      <c r="B59" s="18" t="s">
        <v>94</v>
      </c>
      <c r="C59" s="2" t="str">
        <f>VLOOKUP(D59,BD_CCTV,5,FALSE)</f>
        <v>PERIMETRO OESTE</v>
      </c>
      <c r="D59" s="2" t="s">
        <v>455</v>
      </c>
      <c r="E59" s="2" t="str">
        <f>VLOOKUP(D59,BD_CCTV,6,FALSE)</f>
        <v>10.173.138.24</v>
      </c>
      <c r="F59" s="2" t="s">
        <v>632</v>
      </c>
      <c r="G59" s="2" t="s">
        <v>95</v>
      </c>
      <c r="H59" s="2" t="s">
        <v>581</v>
      </c>
      <c r="I59" s="2" t="s">
        <v>587</v>
      </c>
      <c r="J59" s="2" t="s">
        <v>173</v>
      </c>
      <c r="K59" s="2" t="s">
        <v>635</v>
      </c>
      <c r="L59" s="2" t="s">
        <v>77</v>
      </c>
      <c r="M59" s="8" t="s">
        <v>636</v>
      </c>
      <c r="N59" s="2" t="s">
        <v>59</v>
      </c>
      <c r="O59" s="2" t="s">
        <v>22</v>
      </c>
      <c r="P59" s="3" t="s">
        <v>23</v>
      </c>
      <c r="Q59" s="19"/>
      <c r="R59">
        <f>VLOOKUP(D59,BD_CCTV,7,FALSE)</f>
        <v>-83948453463092</v>
      </c>
      <c r="S59">
        <f>VLOOKUP(D59,BD_CCTV,8,FALSE)</f>
        <v>-349827912467449</v>
      </c>
    </row>
    <row r="60" spans="1:19" hidden="1" x14ac:dyDescent="0.3">
      <c r="A60" s="2" t="s">
        <v>523</v>
      </c>
      <c r="B60" s="18" t="s">
        <v>94</v>
      </c>
      <c r="C60" s="2" t="str">
        <f>VLOOKUP(D60,BD_CCTV,5,FALSE)</f>
        <v>PERIMETRO OESTE</v>
      </c>
      <c r="D60" s="2" t="s">
        <v>456</v>
      </c>
      <c r="E60" s="2" t="str">
        <f>VLOOKUP(D60,BD_CCTV,6,FALSE)</f>
        <v>10.173.138.25</v>
      </c>
      <c r="F60" s="2" t="s">
        <v>632</v>
      </c>
      <c r="G60" s="2" t="s">
        <v>98</v>
      </c>
      <c r="H60" s="2" t="s">
        <v>581</v>
      </c>
      <c r="I60" s="2" t="s">
        <v>587</v>
      </c>
      <c r="J60" s="2" t="s">
        <v>173</v>
      </c>
      <c r="K60" s="2" t="s">
        <v>635</v>
      </c>
      <c r="L60" s="2" t="s">
        <v>77</v>
      </c>
      <c r="M60" s="8" t="s">
        <v>636</v>
      </c>
      <c r="N60" s="2" t="s">
        <v>59</v>
      </c>
      <c r="O60" s="2" t="s">
        <v>22</v>
      </c>
      <c r="P60" s="3" t="s">
        <v>23</v>
      </c>
      <c r="Q60" s="19"/>
      <c r="R60">
        <f>VLOOKUP(D60,BD_CCTV,7,FALSE)</f>
        <v>-839477872221857</v>
      </c>
      <c r="S60">
        <f>VLOOKUP(D60,BD_CCTV,8,FALSE)</f>
        <v>-349827895666873</v>
      </c>
    </row>
    <row r="61" spans="1:19" hidden="1" x14ac:dyDescent="0.3">
      <c r="A61" s="2" t="s">
        <v>524</v>
      </c>
      <c r="B61" s="18" t="s">
        <v>94</v>
      </c>
      <c r="C61" s="2" t="str">
        <f>VLOOKUP(D61,BD_CCTV,5,FALSE)</f>
        <v>PERIMETRO OESTE</v>
      </c>
      <c r="D61" s="2" t="s">
        <v>457</v>
      </c>
      <c r="E61" s="2" t="str">
        <f>VLOOKUP(D61,BD_CCTV,6,FALSE)</f>
        <v>10.173.138.26</v>
      </c>
      <c r="F61" s="2" t="s">
        <v>632</v>
      </c>
      <c r="G61" s="2" t="s">
        <v>256</v>
      </c>
      <c r="H61" s="2" t="s">
        <v>581</v>
      </c>
      <c r="I61" s="2" t="s">
        <v>587</v>
      </c>
      <c r="J61" s="2" t="s">
        <v>173</v>
      </c>
      <c r="K61" s="2" t="s">
        <v>635</v>
      </c>
      <c r="L61" s="2" t="s">
        <v>77</v>
      </c>
      <c r="M61" s="8" t="s">
        <v>636</v>
      </c>
      <c r="N61" s="2" t="s">
        <v>59</v>
      </c>
      <c r="O61" s="2" t="s">
        <v>22</v>
      </c>
      <c r="P61" s="3" t="s">
        <v>23</v>
      </c>
      <c r="Q61" s="19"/>
      <c r="R61">
        <f>VLOOKUP(D61,BD_CCTV,7,FALSE)</f>
        <v>-839430662528918</v>
      </c>
      <c r="S61">
        <f>VLOOKUP(D61,BD_CCTV,8,FALSE)</f>
        <v>-349828184803776</v>
      </c>
    </row>
    <row r="62" spans="1:19" hidden="1" x14ac:dyDescent="0.3">
      <c r="A62" s="2" t="s">
        <v>525</v>
      </c>
      <c r="B62" s="18" t="s">
        <v>94</v>
      </c>
      <c r="C62" s="2" t="str">
        <f>VLOOKUP(D62,BD_CCTV,5,FALSE)</f>
        <v>PERIMETRO OESTE</v>
      </c>
      <c r="D62" s="2" t="s">
        <v>458</v>
      </c>
      <c r="E62" s="2" t="str">
        <f>VLOOKUP(D62,BD_CCTV,6,FALSE)</f>
        <v>10.173.138.27</v>
      </c>
      <c r="F62" s="2" t="s">
        <v>632</v>
      </c>
      <c r="G62" s="2" t="s">
        <v>575</v>
      </c>
      <c r="H62" s="2" t="s">
        <v>581</v>
      </c>
      <c r="I62" s="2" t="s">
        <v>587</v>
      </c>
      <c r="J62" s="2" t="s">
        <v>173</v>
      </c>
      <c r="K62" s="2" t="s">
        <v>635</v>
      </c>
      <c r="L62" s="2" t="s">
        <v>77</v>
      </c>
      <c r="M62" s="8" t="s">
        <v>636</v>
      </c>
      <c r="N62" s="2" t="s">
        <v>59</v>
      </c>
      <c r="O62" s="2" t="s">
        <v>22</v>
      </c>
      <c r="P62" s="3" t="s">
        <v>23</v>
      </c>
      <c r="Q62" s="19"/>
      <c r="R62">
        <f>VLOOKUP(D62,BD_CCTV,7,FALSE)</f>
        <v>-839422921647872</v>
      </c>
      <c r="S62">
        <f>VLOOKUP(D62,BD_CCTV,8,FALSE)</f>
        <v>-349828101732652</v>
      </c>
    </row>
    <row r="63" spans="1:19" hidden="1" x14ac:dyDescent="0.3">
      <c r="A63" s="2" t="s">
        <v>526</v>
      </c>
      <c r="B63" s="18" t="s">
        <v>94</v>
      </c>
      <c r="C63" s="2" t="str">
        <f>VLOOKUP(D63,BD_CCTV,5,FALSE)</f>
        <v>PERIMETRO OESTE</v>
      </c>
      <c r="D63" s="2" t="s">
        <v>459</v>
      </c>
      <c r="E63" s="2" t="str">
        <f>VLOOKUP(D63,BD_CCTV,6,FALSE)</f>
        <v>10.173.138.28</v>
      </c>
      <c r="F63" s="2" t="s">
        <v>632</v>
      </c>
      <c r="G63" s="2" t="s">
        <v>61</v>
      </c>
      <c r="H63" s="2" t="s">
        <v>582</v>
      </c>
      <c r="I63" s="2" t="s">
        <v>588</v>
      </c>
      <c r="J63" s="2" t="s">
        <v>176</v>
      </c>
      <c r="K63" s="2" t="s">
        <v>635</v>
      </c>
      <c r="L63" s="2" t="s">
        <v>77</v>
      </c>
      <c r="M63" s="8" t="s">
        <v>636</v>
      </c>
      <c r="N63" s="2" t="s">
        <v>59</v>
      </c>
      <c r="O63" s="2" t="s">
        <v>22</v>
      </c>
      <c r="P63" s="3" t="s">
        <v>23</v>
      </c>
      <c r="Q63" s="19"/>
      <c r="R63">
        <f>VLOOKUP(D63,BD_CCTV,7,FALSE)</f>
        <v>-839361967763889</v>
      </c>
      <c r="S63">
        <f>VLOOKUP(D63,BD_CCTV,8,FALSE)</f>
        <v>-349828915014929</v>
      </c>
    </row>
    <row r="64" spans="1:19" hidden="1" x14ac:dyDescent="0.3">
      <c r="A64" s="2" t="s">
        <v>527</v>
      </c>
      <c r="B64" s="18" t="s">
        <v>94</v>
      </c>
      <c r="C64" s="2" t="str">
        <f>VLOOKUP(D64,BD_CCTV,5,FALSE)</f>
        <v>PERIMETRO OESTE</v>
      </c>
      <c r="D64" s="2" t="s">
        <v>460</v>
      </c>
      <c r="E64" s="2" t="str">
        <f>VLOOKUP(D64,BD_CCTV,6,FALSE)</f>
        <v>10.173.138.29</v>
      </c>
      <c r="F64" s="2" t="s">
        <v>632</v>
      </c>
      <c r="G64" s="2" t="s">
        <v>102</v>
      </c>
      <c r="H64" s="2" t="s">
        <v>582</v>
      </c>
      <c r="I64" s="2" t="s">
        <v>588</v>
      </c>
      <c r="J64" s="2" t="s">
        <v>176</v>
      </c>
      <c r="K64" s="2" t="s">
        <v>635</v>
      </c>
      <c r="L64" s="2" t="s">
        <v>77</v>
      </c>
      <c r="M64" s="8" t="s">
        <v>636</v>
      </c>
      <c r="N64" s="2" t="s">
        <v>59</v>
      </c>
      <c r="O64" s="2" t="s">
        <v>22</v>
      </c>
      <c r="P64" s="3" t="s">
        <v>23</v>
      </c>
      <c r="Q64" s="19"/>
      <c r="R64">
        <f>VLOOKUP(D64,BD_CCTV,7,FALSE)</f>
        <v>-839356791936792</v>
      </c>
      <c r="S64">
        <f>VLOOKUP(D64,BD_CCTV,8,FALSE)</f>
        <v>-349828938028074</v>
      </c>
    </row>
    <row r="65" spans="1:19" hidden="1" x14ac:dyDescent="0.3">
      <c r="A65" s="2" t="s">
        <v>528</v>
      </c>
      <c r="B65" s="18" t="s">
        <v>94</v>
      </c>
      <c r="C65" s="2" t="str">
        <f>VLOOKUP(D65,BD_CCTV,5,FALSE)</f>
        <v>PERIMETRO NOROESTE</v>
      </c>
      <c r="D65" s="2" t="s">
        <v>461</v>
      </c>
      <c r="E65" s="2" t="str">
        <f>VLOOKUP(D65,BD_CCTV,6,FALSE)</f>
        <v>10.173.138.30</v>
      </c>
      <c r="F65" s="2" t="s">
        <v>632</v>
      </c>
      <c r="G65" s="2" t="s">
        <v>95</v>
      </c>
      <c r="H65" s="2" t="s">
        <v>582</v>
      </c>
      <c r="I65" s="2" t="s">
        <v>588</v>
      </c>
      <c r="J65" s="2" t="s">
        <v>176</v>
      </c>
      <c r="K65" s="2" t="s">
        <v>635</v>
      </c>
      <c r="L65" s="2" t="s">
        <v>77</v>
      </c>
      <c r="M65" s="8" t="s">
        <v>636</v>
      </c>
      <c r="N65" s="2" t="s">
        <v>59</v>
      </c>
      <c r="O65" s="2" t="s">
        <v>22</v>
      </c>
      <c r="P65" s="3" t="s">
        <v>23</v>
      </c>
      <c r="Q65" s="19"/>
      <c r="R65">
        <f>VLOOKUP(D65,BD_CCTV,7,FALSE)</f>
        <v>-839309657801317</v>
      </c>
      <c r="S65">
        <f>VLOOKUP(D65,BD_CCTV,8,FALSE)</f>
        <v>-349829051020689</v>
      </c>
    </row>
    <row r="66" spans="1:19" hidden="1" x14ac:dyDescent="0.3">
      <c r="A66" s="2" t="s">
        <v>529</v>
      </c>
      <c r="B66" s="18" t="s">
        <v>94</v>
      </c>
      <c r="C66" s="2" t="str">
        <f>VLOOKUP(D66,BD_CCTV,5,FALSE)</f>
        <v>PERIMETRO NOROESTE</v>
      </c>
      <c r="D66" s="2" t="s">
        <v>462</v>
      </c>
      <c r="E66" s="2" t="str">
        <f>VLOOKUP(D66,BD_CCTV,6,FALSE)</f>
        <v>10.173.138.31</v>
      </c>
      <c r="F66" s="2" t="s">
        <v>632</v>
      </c>
      <c r="G66" s="2" t="s">
        <v>98</v>
      </c>
      <c r="H66" s="2" t="s">
        <v>582</v>
      </c>
      <c r="I66" s="2" t="s">
        <v>588</v>
      </c>
      <c r="J66" s="2" t="s">
        <v>176</v>
      </c>
      <c r="K66" s="2" t="s">
        <v>635</v>
      </c>
      <c r="L66" s="2" t="s">
        <v>77</v>
      </c>
      <c r="M66" s="8" t="s">
        <v>636</v>
      </c>
      <c r="N66" s="2" t="s">
        <v>59</v>
      </c>
      <c r="O66" s="2" t="s">
        <v>22</v>
      </c>
      <c r="P66" s="3" t="s">
        <v>23</v>
      </c>
      <c r="Q66" s="19"/>
      <c r="R66">
        <f>VLOOKUP(D66,BD_CCTV,7,FALSE)</f>
        <v>-839306822893465</v>
      </c>
      <c r="S66">
        <f>VLOOKUP(D66,BD_CCTV,8,FALSE)</f>
        <v>-349829072326105</v>
      </c>
    </row>
    <row r="67" spans="1:19" hidden="1" x14ac:dyDescent="0.3">
      <c r="A67" s="2" t="s">
        <v>530</v>
      </c>
      <c r="B67" s="18" t="s">
        <v>94</v>
      </c>
      <c r="C67" s="2" t="str">
        <f>VLOOKUP(D67,BD_CCTV,5,FALSE)</f>
        <v>PERIMETRO NORTE</v>
      </c>
      <c r="D67" s="2" t="s">
        <v>463</v>
      </c>
      <c r="E67" s="2" t="str">
        <f>VLOOKUP(D67,BD_CCTV,6,FALSE)</f>
        <v>10.173.138.32</v>
      </c>
      <c r="F67" s="2" t="s">
        <v>632</v>
      </c>
      <c r="G67" s="2" t="s">
        <v>256</v>
      </c>
      <c r="H67" s="2" t="s">
        <v>582</v>
      </c>
      <c r="I67" s="2" t="s">
        <v>588</v>
      </c>
      <c r="J67" s="2" t="s">
        <v>176</v>
      </c>
      <c r="K67" s="2" t="s">
        <v>635</v>
      </c>
      <c r="L67" s="2" t="s">
        <v>77</v>
      </c>
      <c r="M67" s="8" t="s">
        <v>636</v>
      </c>
      <c r="N67" s="2" t="s">
        <v>59</v>
      </c>
      <c r="O67" s="2" t="s">
        <v>22</v>
      </c>
      <c r="P67" s="3" t="s">
        <v>23</v>
      </c>
      <c r="Q67" s="19"/>
      <c r="R67">
        <f>VLOOKUP(D67,BD_CCTV,7,FALSE)</f>
        <v>-839305977077883</v>
      </c>
      <c r="S67">
        <f>VLOOKUP(D67,BD_CCTV,8,FALSE)</f>
        <v>-349825422223098</v>
      </c>
    </row>
    <row r="68" spans="1:19" hidden="1" x14ac:dyDescent="0.3">
      <c r="A68" s="2" t="s">
        <v>531</v>
      </c>
      <c r="B68" s="18" t="s">
        <v>94</v>
      </c>
      <c r="C68" s="2" t="str">
        <f>VLOOKUP(D68,BD_CCTV,5,FALSE)</f>
        <v>PERIMETRO NORTE</v>
      </c>
      <c r="D68" s="2" t="s">
        <v>464</v>
      </c>
      <c r="E68" s="2" t="str">
        <f>VLOOKUP(D68,BD_CCTV,6,FALSE)</f>
        <v>10.173.138.33</v>
      </c>
      <c r="F68" s="2" t="s">
        <v>632</v>
      </c>
      <c r="G68" s="2" t="s">
        <v>575</v>
      </c>
      <c r="H68" s="2" t="s">
        <v>582</v>
      </c>
      <c r="I68" s="2" t="s">
        <v>588</v>
      </c>
      <c r="J68" s="2" t="s">
        <v>176</v>
      </c>
      <c r="K68" s="2" t="s">
        <v>635</v>
      </c>
      <c r="L68" s="2" t="s">
        <v>77</v>
      </c>
      <c r="M68" s="8" t="s">
        <v>636</v>
      </c>
      <c r="N68" s="2" t="s">
        <v>59</v>
      </c>
      <c r="O68" s="2" t="s">
        <v>22</v>
      </c>
      <c r="P68" s="3" t="s">
        <v>23</v>
      </c>
      <c r="Q68" s="19"/>
      <c r="R68">
        <f>VLOOKUP(D68,BD_CCTV,7,FALSE)</f>
        <v>-839306118225319</v>
      </c>
      <c r="S68">
        <f>VLOOKUP(D68,BD_CCTV,8,FALSE)</f>
        <v>-349825094612308</v>
      </c>
    </row>
    <row r="69" spans="1:19" hidden="1" x14ac:dyDescent="0.3">
      <c r="A69" s="2" t="s">
        <v>532</v>
      </c>
      <c r="B69" s="18" t="s">
        <v>94</v>
      </c>
      <c r="C69" s="2" t="str">
        <f>VLOOKUP(D69,BD_CCTV,5,FALSE)</f>
        <v>PERIMETRO NORTE</v>
      </c>
      <c r="D69" s="2" t="s">
        <v>465</v>
      </c>
      <c r="E69" s="2" t="str">
        <f>VLOOKUP(D69,BD_CCTV,6,FALSE)</f>
        <v>10.173.138.34</v>
      </c>
      <c r="F69" s="2" t="s">
        <v>632</v>
      </c>
      <c r="G69" s="2" t="s">
        <v>61</v>
      </c>
      <c r="H69" s="2" t="s">
        <v>583</v>
      </c>
      <c r="I69" s="2" t="s">
        <v>589</v>
      </c>
      <c r="J69" s="2" t="s">
        <v>179</v>
      </c>
      <c r="K69" s="2" t="s">
        <v>635</v>
      </c>
      <c r="L69" s="2" t="s">
        <v>77</v>
      </c>
      <c r="M69" s="8" t="s">
        <v>636</v>
      </c>
      <c r="N69" s="2" t="s">
        <v>59</v>
      </c>
      <c r="O69" s="2" t="s">
        <v>22</v>
      </c>
      <c r="P69" s="3" t="s">
        <v>23</v>
      </c>
      <c r="Q69" s="19"/>
      <c r="R69">
        <f>VLOOKUP(D69,BD_CCTV,7,FALSE)</f>
        <v>-839304251085938</v>
      </c>
      <c r="S69">
        <f>VLOOKUP(D69,BD_CCTV,8,FALSE)</f>
        <v>-349819329778252</v>
      </c>
    </row>
    <row r="70" spans="1:19" hidden="1" x14ac:dyDescent="0.3">
      <c r="A70" s="2" t="s">
        <v>533</v>
      </c>
      <c r="B70" s="18" t="s">
        <v>94</v>
      </c>
      <c r="C70" s="2" t="str">
        <f>VLOOKUP(D70,BD_CCTV,5,FALSE)</f>
        <v>PERIMETRO NORTE</v>
      </c>
      <c r="D70" s="2" t="s">
        <v>466</v>
      </c>
      <c r="E70" s="2" t="str">
        <f>VLOOKUP(D70,BD_CCTV,6,FALSE)</f>
        <v>10.173.138.35</v>
      </c>
      <c r="F70" s="2" t="s">
        <v>632</v>
      </c>
      <c r="G70" s="2" t="s">
        <v>102</v>
      </c>
      <c r="H70" s="2" t="s">
        <v>583</v>
      </c>
      <c r="I70" s="2" t="s">
        <v>589</v>
      </c>
      <c r="J70" s="2" t="s">
        <v>179</v>
      </c>
      <c r="K70" s="2" t="s">
        <v>635</v>
      </c>
      <c r="L70" s="2" t="s">
        <v>77</v>
      </c>
      <c r="M70" s="8" t="s">
        <v>636</v>
      </c>
      <c r="N70" s="2" t="s">
        <v>59</v>
      </c>
      <c r="O70" s="2" t="s">
        <v>22</v>
      </c>
      <c r="P70" s="3" t="s">
        <v>23</v>
      </c>
      <c r="Q70" s="19"/>
      <c r="R70">
        <f>VLOOKUP(D70,BD_CCTV,7,FALSE)</f>
        <v>-839303047757866</v>
      </c>
      <c r="S70">
        <f>VLOOKUP(D70,BD_CCTV,8,FALSE)</f>
        <v>-349818565847458</v>
      </c>
    </row>
    <row r="71" spans="1:19" hidden="1" x14ac:dyDescent="0.3">
      <c r="A71" s="2" t="s">
        <v>534</v>
      </c>
      <c r="B71" s="18" t="s">
        <v>94</v>
      </c>
      <c r="C71" s="2" t="str">
        <f>VLOOKUP(D71,BD_CCTV,5,FALSE)</f>
        <v>PERIMETRO NORTE</v>
      </c>
      <c r="D71" s="2" t="s">
        <v>467</v>
      </c>
      <c r="E71" s="2" t="str">
        <f>VLOOKUP(D71,BD_CCTV,6,FALSE)</f>
        <v>10.173.138.36</v>
      </c>
      <c r="F71" s="2" t="s">
        <v>632</v>
      </c>
      <c r="G71" s="2" t="s">
        <v>95</v>
      </c>
      <c r="H71" s="2" t="s">
        <v>583</v>
      </c>
      <c r="I71" s="2" t="s">
        <v>589</v>
      </c>
      <c r="J71" s="2" t="s">
        <v>179</v>
      </c>
      <c r="K71" s="2" t="s">
        <v>635</v>
      </c>
      <c r="L71" s="2" t="s">
        <v>77</v>
      </c>
      <c r="M71" s="8" t="s">
        <v>636</v>
      </c>
      <c r="N71" s="2" t="s">
        <v>59</v>
      </c>
      <c r="O71" s="2" t="s">
        <v>22</v>
      </c>
      <c r="P71" s="3" t="s">
        <v>23</v>
      </c>
      <c r="Q71" s="19"/>
      <c r="R71">
        <f>VLOOKUP(D71,BD_CCTV,7,FALSE)</f>
        <v>-839295132342716</v>
      </c>
      <c r="S71">
        <f>VLOOKUP(D71,BD_CCTV,8,FALSE)</f>
        <v>-34981281471018</v>
      </c>
    </row>
    <row r="72" spans="1:19" hidden="1" x14ac:dyDescent="0.3">
      <c r="A72" s="2" t="s">
        <v>535</v>
      </c>
      <c r="B72" s="18" t="s">
        <v>94</v>
      </c>
      <c r="C72" s="2" t="str">
        <f>VLOOKUP(D72,BD_CCTV,5,FALSE)</f>
        <v>PERIMETRO NORTE</v>
      </c>
      <c r="D72" s="2" t="s">
        <v>468</v>
      </c>
      <c r="E72" s="2" t="str">
        <f>VLOOKUP(D72,BD_CCTV,6,FALSE)</f>
        <v>10.173.138.37</v>
      </c>
      <c r="F72" s="2" t="s">
        <v>632</v>
      </c>
      <c r="G72" s="2" t="s">
        <v>98</v>
      </c>
      <c r="H72" s="2" t="s">
        <v>583</v>
      </c>
      <c r="I72" s="2" t="s">
        <v>589</v>
      </c>
      <c r="J72" s="2" t="s">
        <v>179</v>
      </c>
      <c r="K72" s="2" t="s">
        <v>635</v>
      </c>
      <c r="L72" s="2" t="s">
        <v>77</v>
      </c>
      <c r="M72" s="8" t="s">
        <v>636</v>
      </c>
      <c r="N72" s="2" t="s">
        <v>59</v>
      </c>
      <c r="O72" s="2" t="s">
        <v>22</v>
      </c>
      <c r="P72" s="3" t="s">
        <v>23</v>
      </c>
      <c r="Q72" s="19"/>
      <c r="R72">
        <f>VLOOKUP(D72,BD_CCTV,7,FALSE)</f>
        <v>-839295026797205</v>
      </c>
      <c r="S72">
        <f>VLOOKUP(D72,BD_CCTV,8,FALSE)</f>
        <v>-349812622211823</v>
      </c>
    </row>
    <row r="73" spans="1:19" hidden="1" x14ac:dyDescent="0.3">
      <c r="A73" s="2" t="s">
        <v>536</v>
      </c>
      <c r="B73" s="18" t="s">
        <v>94</v>
      </c>
      <c r="C73" s="2" t="str">
        <f>VLOOKUP(D73,BD_CCTV,5,FALSE)</f>
        <v>PERIMETRO NORTE</v>
      </c>
      <c r="D73" s="2" t="s">
        <v>469</v>
      </c>
      <c r="E73" s="2" t="str">
        <f>VLOOKUP(D73,BD_CCTV,6,FALSE)</f>
        <v>10.173.138.38</v>
      </c>
      <c r="F73" s="2" t="s">
        <v>632</v>
      </c>
      <c r="G73" s="2" t="s">
        <v>61</v>
      </c>
      <c r="H73" s="2" t="s">
        <v>91</v>
      </c>
      <c r="I73" s="2" t="s">
        <v>584</v>
      </c>
      <c r="J73" s="2" t="s">
        <v>162</v>
      </c>
      <c r="K73" s="2" t="s">
        <v>633</v>
      </c>
      <c r="L73" s="2" t="s">
        <v>77</v>
      </c>
      <c r="M73" s="8" t="s">
        <v>636</v>
      </c>
      <c r="N73" s="2" t="s">
        <v>59</v>
      </c>
      <c r="O73" s="2" t="s">
        <v>22</v>
      </c>
      <c r="P73" s="3" t="s">
        <v>23</v>
      </c>
      <c r="Q73" s="19"/>
      <c r="R73">
        <f>VLOOKUP(D73,BD_CCTV,7,FALSE)</f>
        <v>-839293532346199</v>
      </c>
      <c r="S73">
        <f>VLOOKUP(D73,BD_CCTV,8,FALSE)</f>
        <v>-349806928922715</v>
      </c>
    </row>
    <row r="74" spans="1:19" hidden="1" x14ac:dyDescent="0.3">
      <c r="A74" s="2" t="s">
        <v>537</v>
      </c>
      <c r="B74" s="18" t="s">
        <v>94</v>
      </c>
      <c r="C74" s="2" t="str">
        <f>VLOOKUP(D74,BD_CCTV,5,FALSE)</f>
        <v>PERIMETRO NORTE</v>
      </c>
      <c r="D74" s="2" t="s">
        <v>470</v>
      </c>
      <c r="E74" s="2" t="str">
        <f>VLOOKUP(D74,BD_CCTV,6,FALSE)</f>
        <v>10.173.138.39</v>
      </c>
      <c r="F74" s="2" t="s">
        <v>632</v>
      </c>
      <c r="G74" s="2" t="s">
        <v>102</v>
      </c>
      <c r="H74" s="2" t="s">
        <v>91</v>
      </c>
      <c r="I74" s="2" t="s">
        <v>584</v>
      </c>
      <c r="J74" s="2" t="s">
        <v>162</v>
      </c>
      <c r="K74" s="2" t="s">
        <v>633</v>
      </c>
      <c r="L74" s="2" t="s">
        <v>77</v>
      </c>
      <c r="M74" s="8" t="s">
        <v>636</v>
      </c>
      <c r="N74" s="2" t="s">
        <v>59</v>
      </c>
      <c r="O74" s="2" t="s">
        <v>22</v>
      </c>
      <c r="P74" s="3" t="s">
        <v>23</v>
      </c>
      <c r="Q74" s="19"/>
      <c r="R74">
        <f>VLOOKUP(D74,BD_CCTV,7,FALSE)</f>
        <v>-839293316797384</v>
      </c>
      <c r="S74">
        <f>VLOOKUP(D74,BD_CCTV,8,FALSE)</f>
        <v>-34980675500099</v>
      </c>
    </row>
    <row r="75" spans="1:19" hidden="1" x14ac:dyDescent="0.3">
      <c r="A75" s="2" t="s">
        <v>538</v>
      </c>
      <c r="B75" s="18" t="s">
        <v>94</v>
      </c>
      <c r="C75" s="2" t="str">
        <f>VLOOKUP(D75,BD_CCTV,5,FALSE)</f>
        <v>PERIMETRO NOROESTE</v>
      </c>
      <c r="D75" s="2" t="s">
        <v>471</v>
      </c>
      <c r="E75" s="2" t="str">
        <f>VLOOKUP(D75,BD_CCTV,6,FALSE)</f>
        <v>10.173.138.40</v>
      </c>
      <c r="F75" s="2" t="s">
        <v>632</v>
      </c>
      <c r="G75" s="2" t="s">
        <v>61</v>
      </c>
      <c r="H75" s="2" t="s">
        <v>620</v>
      </c>
      <c r="I75" s="2" t="s">
        <v>597</v>
      </c>
      <c r="J75" s="2" t="s">
        <v>180</v>
      </c>
      <c r="K75" s="2" t="s">
        <v>635</v>
      </c>
      <c r="L75" s="2" t="s">
        <v>77</v>
      </c>
      <c r="M75" s="8" t="s">
        <v>636</v>
      </c>
      <c r="N75" s="2" t="s">
        <v>59</v>
      </c>
      <c r="O75" s="2" t="s">
        <v>22</v>
      </c>
      <c r="P75" s="3" t="s">
        <v>23</v>
      </c>
      <c r="Q75" s="19"/>
      <c r="R75">
        <f>VLOOKUP(D75,BD_CCTV,7,FALSE)</f>
        <v>-839292178708134</v>
      </c>
      <c r="S75">
        <f>VLOOKUP(D75,BD_CCTV,8,FALSE)</f>
        <v>-349801626623871</v>
      </c>
    </row>
    <row r="76" spans="1:19" hidden="1" x14ac:dyDescent="0.3">
      <c r="A76" s="2" t="s">
        <v>539</v>
      </c>
      <c r="B76" s="18" t="s">
        <v>94</v>
      </c>
      <c r="C76" s="2" t="str">
        <f>VLOOKUP(D76,BD_CCTV,5,FALSE)</f>
        <v>PERIMETRO NOROESTE</v>
      </c>
      <c r="D76" s="2" t="s">
        <v>472</v>
      </c>
      <c r="E76" s="2" t="str">
        <f>VLOOKUP(D76,BD_CCTV,6,FALSE)</f>
        <v>10.173.138.41</v>
      </c>
      <c r="F76" s="2" t="s">
        <v>632</v>
      </c>
      <c r="G76" s="2" t="s">
        <v>102</v>
      </c>
      <c r="H76" s="2" t="s">
        <v>620</v>
      </c>
      <c r="I76" s="2" t="s">
        <v>597</v>
      </c>
      <c r="J76" s="2" t="s">
        <v>180</v>
      </c>
      <c r="K76" s="2" t="s">
        <v>635</v>
      </c>
      <c r="L76" s="2" t="s">
        <v>77</v>
      </c>
      <c r="M76" s="8" t="s">
        <v>636</v>
      </c>
      <c r="N76" s="2" t="s">
        <v>59</v>
      </c>
      <c r="O76" s="2" t="s">
        <v>22</v>
      </c>
      <c r="P76" s="3" t="s">
        <v>23</v>
      </c>
      <c r="Q76" s="19"/>
      <c r="R76">
        <f>VLOOKUP(D76,BD_CCTV,7,FALSE)</f>
        <v>-839297373481041</v>
      </c>
      <c r="S76">
        <f>VLOOKUP(D76,BD_CCTV,8,FALSE)</f>
        <v>-349801436896876</v>
      </c>
    </row>
    <row r="77" spans="1:19" hidden="1" x14ac:dyDescent="0.3">
      <c r="A77" s="2" t="s">
        <v>540</v>
      </c>
      <c r="B77" s="18" t="s">
        <v>94</v>
      </c>
      <c r="C77" s="2" t="str">
        <f>VLOOKUP(D77,BD_CCTV,5,FALSE)</f>
        <v>PERIMETRO LESTE</v>
      </c>
      <c r="D77" s="2" t="s">
        <v>473</v>
      </c>
      <c r="E77" s="2" t="str">
        <f>VLOOKUP(D77,BD_CCTV,6,FALSE)</f>
        <v>10.173.138.42</v>
      </c>
      <c r="F77" s="2" t="s">
        <v>632</v>
      </c>
      <c r="G77" s="2" t="s">
        <v>95</v>
      </c>
      <c r="H77" s="2" t="s">
        <v>620</v>
      </c>
      <c r="I77" s="2" t="s">
        <v>597</v>
      </c>
      <c r="J77" s="2" t="s">
        <v>180</v>
      </c>
      <c r="K77" s="2" t="s">
        <v>635</v>
      </c>
      <c r="L77" s="2" t="s">
        <v>77</v>
      </c>
      <c r="M77" s="8" t="s">
        <v>636</v>
      </c>
      <c r="N77" s="2" t="s">
        <v>59</v>
      </c>
      <c r="O77" s="2" t="s">
        <v>22</v>
      </c>
      <c r="P77" s="3" t="s">
        <v>23</v>
      </c>
      <c r="Q77" s="19"/>
      <c r="R77">
        <f>VLOOKUP(D77,BD_CCTV,7,FALSE)</f>
        <v>-839326328164967</v>
      </c>
      <c r="S77">
        <f>VLOOKUP(D77,BD_CCTV,8,FALSE)</f>
        <v>-349801388227018</v>
      </c>
    </row>
    <row r="78" spans="1:19" hidden="1" x14ac:dyDescent="0.3">
      <c r="A78" s="2" t="s">
        <v>541</v>
      </c>
      <c r="B78" s="18" t="s">
        <v>94</v>
      </c>
      <c r="C78" s="2" t="str">
        <f>VLOOKUP(D78,BD_CCTV,5,FALSE)</f>
        <v>PERIMETRO LESTE</v>
      </c>
      <c r="D78" s="2" t="s">
        <v>474</v>
      </c>
      <c r="E78" s="2" t="str">
        <f>VLOOKUP(D78,BD_CCTV,6,FALSE)</f>
        <v>10.173.138.43</v>
      </c>
      <c r="F78" s="2" t="s">
        <v>632</v>
      </c>
      <c r="G78" s="2" t="s">
        <v>98</v>
      </c>
      <c r="H78" s="2" t="s">
        <v>620</v>
      </c>
      <c r="I78" s="2" t="s">
        <v>597</v>
      </c>
      <c r="J78" s="2" t="s">
        <v>180</v>
      </c>
      <c r="K78" s="2" t="s">
        <v>635</v>
      </c>
      <c r="L78" s="2" t="s">
        <v>77</v>
      </c>
      <c r="M78" s="8" t="s">
        <v>636</v>
      </c>
      <c r="N78" s="2" t="s">
        <v>59</v>
      </c>
      <c r="O78" s="2" t="s">
        <v>22</v>
      </c>
      <c r="P78" s="3" t="s">
        <v>23</v>
      </c>
      <c r="Q78" s="19"/>
      <c r="R78">
        <f>VLOOKUP(D78,BD_CCTV,7,FALSE)</f>
        <v>-83933020300717</v>
      </c>
      <c r="S78">
        <f>VLOOKUP(D78,BD_CCTV,8,FALSE)</f>
        <v>-349801336781877</v>
      </c>
    </row>
    <row r="79" spans="1:19" hidden="1" x14ac:dyDescent="0.3">
      <c r="A79" s="2" t="s">
        <v>542</v>
      </c>
      <c r="B79" s="18" t="s">
        <v>94</v>
      </c>
      <c r="C79" s="2" t="str">
        <f>VLOOKUP(D79,BD_CCTV,5,FALSE)</f>
        <v>PERIMETRO LESTE</v>
      </c>
      <c r="D79" s="2" t="s">
        <v>475</v>
      </c>
      <c r="E79" s="2" t="str">
        <f>VLOOKUP(D79,BD_CCTV,6,FALSE)</f>
        <v>10.173.138.44</v>
      </c>
      <c r="F79" s="2" t="s">
        <v>632</v>
      </c>
      <c r="G79" s="2" t="s">
        <v>256</v>
      </c>
      <c r="H79" s="2" t="s">
        <v>620</v>
      </c>
      <c r="I79" s="2" t="s">
        <v>597</v>
      </c>
      <c r="J79" s="2" t="s">
        <v>180</v>
      </c>
      <c r="K79" s="2" t="s">
        <v>635</v>
      </c>
      <c r="L79" s="2" t="s">
        <v>77</v>
      </c>
      <c r="M79" s="8" t="s">
        <v>636</v>
      </c>
      <c r="N79" s="2" t="s">
        <v>59</v>
      </c>
      <c r="O79" s="2" t="s">
        <v>22</v>
      </c>
      <c r="P79" s="3" t="s">
        <v>23</v>
      </c>
      <c r="Q79" s="19"/>
      <c r="R79">
        <f>VLOOKUP(D79,BD_CCTV,7,FALSE)</f>
        <v>-839406513622973</v>
      </c>
      <c r="S79">
        <f>VLOOKUP(D79,BD_CCTV,8,FALSE)</f>
        <v>-349801043682096</v>
      </c>
    </row>
    <row r="80" spans="1:19" hidden="1" x14ac:dyDescent="0.3">
      <c r="A80" s="2" t="s">
        <v>543</v>
      </c>
      <c r="B80" s="18" t="s">
        <v>94</v>
      </c>
      <c r="C80" s="2" t="str">
        <f>VLOOKUP(D80,BD_CCTV,5,FALSE)</f>
        <v>PERIMETRO LESTE</v>
      </c>
      <c r="D80" s="2" t="s">
        <v>476</v>
      </c>
      <c r="E80" s="2" t="str">
        <f>VLOOKUP(D80,BD_CCTV,6,FALSE)</f>
        <v>10.173.138.45</v>
      </c>
      <c r="F80" s="2" t="s">
        <v>632</v>
      </c>
      <c r="G80" s="2" t="s">
        <v>575</v>
      </c>
      <c r="H80" s="2" t="s">
        <v>620</v>
      </c>
      <c r="I80" s="2" t="s">
        <v>597</v>
      </c>
      <c r="J80" s="2" t="s">
        <v>180</v>
      </c>
      <c r="K80" s="2" t="s">
        <v>635</v>
      </c>
      <c r="L80" s="2" t="s">
        <v>77</v>
      </c>
      <c r="M80" s="8" t="s">
        <v>636</v>
      </c>
      <c r="N80" s="2" t="s">
        <v>59</v>
      </c>
      <c r="O80" s="2" t="s">
        <v>22</v>
      </c>
      <c r="P80" s="3" t="s">
        <v>23</v>
      </c>
      <c r="Q80" s="19"/>
      <c r="R80">
        <f>VLOOKUP(D80,BD_CCTV,7,FALSE)</f>
        <v>-83941019658437</v>
      </c>
      <c r="S80">
        <f>VLOOKUP(D80,BD_CCTV,8,FALSE)</f>
        <v>-349800980066503</v>
      </c>
    </row>
    <row r="81" spans="1:19" hidden="1" x14ac:dyDescent="0.3">
      <c r="A81" s="2" t="s">
        <v>544</v>
      </c>
      <c r="B81" s="18" t="s">
        <v>94</v>
      </c>
      <c r="C81" s="2" t="str">
        <f>VLOOKUP(D81,BD_CCTV,5,FALSE)</f>
        <v>PERIMETRO LESTE</v>
      </c>
      <c r="D81" s="2" t="s">
        <v>477</v>
      </c>
      <c r="E81" s="2" t="str">
        <f>VLOOKUP(D81,BD_CCTV,6,FALSE)</f>
        <v>10.173.138.46</v>
      </c>
      <c r="F81" s="2" t="s">
        <v>632</v>
      </c>
      <c r="G81" s="2" t="s">
        <v>256</v>
      </c>
      <c r="H81" s="2" t="s">
        <v>579</v>
      </c>
      <c r="I81" s="2" t="s">
        <v>585</v>
      </c>
      <c r="J81" s="2" t="s">
        <v>182</v>
      </c>
      <c r="K81" s="2" t="s">
        <v>635</v>
      </c>
      <c r="L81" s="2" t="s">
        <v>77</v>
      </c>
      <c r="M81" s="8" t="s">
        <v>636</v>
      </c>
      <c r="N81" s="2" t="s">
        <v>59</v>
      </c>
      <c r="O81" s="2" t="s">
        <v>22</v>
      </c>
      <c r="P81" s="3" t="s">
        <v>23</v>
      </c>
      <c r="Q81" s="19"/>
      <c r="R81">
        <f>VLOOKUP(D81,BD_CCTV,7,FALSE)</f>
        <v>-839451594361162</v>
      </c>
      <c r="S81">
        <f>VLOOKUP(D81,BD_CCTV,8,FALSE)</f>
        <v>-349800717187963</v>
      </c>
    </row>
    <row r="82" spans="1:19" hidden="1" x14ac:dyDescent="0.3">
      <c r="A82" s="2" t="s">
        <v>545</v>
      </c>
      <c r="B82" s="18" t="s">
        <v>94</v>
      </c>
      <c r="C82" s="2" t="str">
        <f>VLOOKUP(D82,BD_CCTV,5,FALSE)</f>
        <v>PERIMETRO LESTE</v>
      </c>
      <c r="D82" s="2" t="s">
        <v>478</v>
      </c>
      <c r="E82" s="2" t="str">
        <f>VLOOKUP(D82,BD_CCTV,6,FALSE)</f>
        <v>10.173.138.47</v>
      </c>
      <c r="F82" s="2" t="s">
        <v>632</v>
      </c>
      <c r="G82" s="2" t="s">
        <v>575</v>
      </c>
      <c r="H82" s="2" t="s">
        <v>579</v>
      </c>
      <c r="I82" s="2" t="s">
        <v>585</v>
      </c>
      <c r="J82" s="2" t="s">
        <v>182</v>
      </c>
      <c r="K82" s="2" t="s">
        <v>635</v>
      </c>
      <c r="L82" s="2" t="s">
        <v>77</v>
      </c>
      <c r="M82" s="8" t="s">
        <v>636</v>
      </c>
      <c r="N82" s="2" t="s">
        <v>59</v>
      </c>
      <c r="O82" s="2" t="s">
        <v>22</v>
      </c>
      <c r="P82" s="3" t="s">
        <v>23</v>
      </c>
      <c r="Q82" s="19"/>
      <c r="R82">
        <f>VLOOKUP(D82,BD_CCTV,7,FALSE)</f>
        <v>-839454070974403</v>
      </c>
      <c r="S82">
        <f>VLOOKUP(D82,BD_CCTV,8,FALSE)</f>
        <v>-349800693494947</v>
      </c>
    </row>
    <row r="83" spans="1:19" hidden="1" x14ac:dyDescent="0.3">
      <c r="A83" s="2" t="s">
        <v>546</v>
      </c>
      <c r="B83" s="18" t="s">
        <v>94</v>
      </c>
      <c r="C83" s="2" t="str">
        <f>VLOOKUP(D83,BD_CCTV,5,FALSE)</f>
        <v>ACESSO SL SERVIDOR</v>
      </c>
      <c r="D83" s="2" t="s">
        <v>479</v>
      </c>
      <c r="E83" s="2" t="str">
        <f>VLOOKUP(D83,BD_CCTV,6,FALSE)</f>
        <v>10.173.138.48</v>
      </c>
      <c r="F83" s="2" t="s">
        <v>632</v>
      </c>
      <c r="G83" s="2" t="s">
        <v>102</v>
      </c>
      <c r="H83" s="2" t="s">
        <v>100</v>
      </c>
      <c r="I83" s="2" t="s">
        <v>617</v>
      </c>
      <c r="J83" s="2" t="s">
        <v>166</v>
      </c>
      <c r="K83" s="2" t="s">
        <v>633</v>
      </c>
      <c r="L83" s="2" t="s">
        <v>77</v>
      </c>
      <c r="M83" s="8" t="s">
        <v>636</v>
      </c>
      <c r="N83" s="2" t="s">
        <v>59</v>
      </c>
      <c r="O83" s="2" t="s">
        <v>22</v>
      </c>
      <c r="P83" s="3" t="s">
        <v>23</v>
      </c>
      <c r="Q83" s="19"/>
      <c r="R83">
        <f>VLOOKUP(D83,BD_CCTV,7,FALSE)</f>
        <v>-839443627446032</v>
      </c>
      <c r="S83">
        <f>VLOOKUP(D83,BD_CCTV,8,FALSE)</f>
        <v>-349807090975283</v>
      </c>
    </row>
    <row r="84" spans="1:19" hidden="1" x14ac:dyDescent="0.3">
      <c r="A84" s="2" t="s">
        <v>547</v>
      </c>
      <c r="B84" s="18" t="s">
        <v>94</v>
      </c>
      <c r="C84" s="2" t="str">
        <f>VLOOKUP(D84,BD_CCTV,5,FALSE)</f>
        <v>ACESSO SUBSTAÇÃO 01</v>
      </c>
      <c r="D84" s="2" t="s">
        <v>480</v>
      </c>
      <c r="E84" s="2" t="str">
        <f>VLOOKUP(D84,BD_CCTV,6,FALSE)</f>
        <v>10.173.138.49</v>
      </c>
      <c r="F84" s="2" t="s">
        <v>632</v>
      </c>
      <c r="G84" s="2" t="s">
        <v>61</v>
      </c>
      <c r="H84" s="2" t="s">
        <v>111</v>
      </c>
      <c r="I84" s="2" t="s">
        <v>619</v>
      </c>
      <c r="J84" s="2" t="s">
        <v>251</v>
      </c>
      <c r="K84" s="2" t="s">
        <v>633</v>
      </c>
      <c r="L84" s="2" t="s">
        <v>77</v>
      </c>
      <c r="M84" s="8" t="s">
        <v>636</v>
      </c>
      <c r="N84" s="2" t="s">
        <v>59</v>
      </c>
      <c r="O84" s="2" t="s">
        <v>22</v>
      </c>
      <c r="P84" s="3" t="s">
        <v>23</v>
      </c>
      <c r="Q84" s="19"/>
      <c r="R84">
        <f>VLOOKUP(D84,BD_CCTV,7,FALSE)</f>
        <v>-83952257259798</v>
      </c>
      <c r="S84">
        <f>VLOOKUP(D84,BD_CCTV,8,FALSE)</f>
        <v>-349813759953436</v>
      </c>
    </row>
    <row r="85" spans="1:19" hidden="1" x14ac:dyDescent="0.3">
      <c r="A85" s="2" t="s">
        <v>548</v>
      </c>
      <c r="B85" s="18" t="s">
        <v>94</v>
      </c>
      <c r="C85" s="2" t="str">
        <f>VLOOKUP(D85,BD_CCTV,5,FALSE)</f>
        <v>ACESSO SUBSTAÇÃO</v>
      </c>
      <c r="D85" s="2" t="s">
        <v>481</v>
      </c>
      <c r="E85" s="2" t="str">
        <f>VLOOKUP(D85,BD_CCTV,6,FALSE)</f>
        <v>10.173.138.50</v>
      </c>
      <c r="F85" s="2" t="s">
        <v>632</v>
      </c>
      <c r="G85" s="2" t="s">
        <v>102</v>
      </c>
      <c r="H85" s="2" t="s">
        <v>111</v>
      </c>
      <c r="I85" s="2" t="s">
        <v>619</v>
      </c>
      <c r="J85" s="2" t="s">
        <v>251</v>
      </c>
      <c r="K85" s="2" t="s">
        <v>633</v>
      </c>
      <c r="L85" s="2" t="s">
        <v>77</v>
      </c>
      <c r="M85" s="8" t="s">
        <v>636</v>
      </c>
      <c r="N85" s="2" t="s">
        <v>59</v>
      </c>
      <c r="O85" s="2" t="s">
        <v>22</v>
      </c>
      <c r="P85" s="3" t="s">
        <v>23</v>
      </c>
      <c r="Q85" s="19"/>
      <c r="R85">
        <f>VLOOKUP(D85,BD_CCTV,7,FALSE)</f>
        <v>-839512425185933</v>
      </c>
      <c r="S85">
        <f>VLOOKUP(D85,BD_CCTV,8,FALSE)</f>
        <v>-349814675015129</v>
      </c>
    </row>
    <row r="86" spans="1:19" hidden="1" x14ac:dyDescent="0.3">
      <c r="A86" s="2" t="s">
        <v>549</v>
      </c>
      <c r="B86" s="18" t="s">
        <v>94</v>
      </c>
      <c r="C86" s="2" t="str">
        <f>VLOOKUP(D86,BD_CCTV,5,FALSE)</f>
        <v>ACESSO ARMAZEM</v>
      </c>
      <c r="D86" s="2" t="s">
        <v>482</v>
      </c>
      <c r="E86" s="2" t="str">
        <f>VLOOKUP(D86,BD_CCTV,6,FALSE)</f>
        <v>10.173.138.51</v>
      </c>
      <c r="F86" s="2" t="s">
        <v>632</v>
      </c>
      <c r="G86" s="2" t="s">
        <v>95</v>
      </c>
      <c r="H86" s="2" t="s">
        <v>79</v>
      </c>
      <c r="I86" s="2" t="s">
        <v>616</v>
      </c>
      <c r="J86" s="2" t="s">
        <v>171</v>
      </c>
      <c r="K86" s="2" t="s">
        <v>633</v>
      </c>
      <c r="L86" s="2" t="s">
        <v>77</v>
      </c>
      <c r="M86" s="8" t="s">
        <v>636</v>
      </c>
      <c r="N86" s="2" t="s">
        <v>59</v>
      </c>
      <c r="O86" s="2" t="s">
        <v>22</v>
      </c>
      <c r="P86" s="3" t="s">
        <v>23</v>
      </c>
      <c r="Q86" s="19"/>
      <c r="R86">
        <f>VLOOKUP(D86,BD_CCTV,7,FALSE)</f>
        <v>-839456529245095</v>
      </c>
      <c r="S86">
        <f>VLOOKUP(D86,BD_CCTV,8,FALSE)</f>
        <v>-349821745840585</v>
      </c>
    </row>
    <row r="87" spans="1:19" hidden="1" x14ac:dyDescent="0.3">
      <c r="A87" s="2" t="s">
        <v>550</v>
      </c>
      <c r="B87" s="18" t="s">
        <v>94</v>
      </c>
      <c r="C87" s="2" t="str">
        <f>VLOOKUP(D87,BD_CCTV,5,FALSE)</f>
        <v>ADMINISTRATIVO</v>
      </c>
      <c r="D87" s="2" t="s">
        <v>483</v>
      </c>
      <c r="E87" s="2" t="str">
        <f>VLOOKUP(D87,BD_CCTV,6,FALSE)</f>
        <v>10.173.138.52</v>
      </c>
      <c r="F87" s="2" t="s">
        <v>632</v>
      </c>
      <c r="G87" s="2" t="s">
        <v>98</v>
      </c>
      <c r="H87" s="2" t="s">
        <v>79</v>
      </c>
      <c r="I87" s="2" t="s">
        <v>616</v>
      </c>
      <c r="J87" s="2" t="s">
        <v>171</v>
      </c>
      <c r="K87" s="2" t="s">
        <v>633</v>
      </c>
      <c r="L87" s="2" t="s">
        <v>77</v>
      </c>
      <c r="M87" s="8" t="s">
        <v>636</v>
      </c>
      <c r="N87" s="2" t="s">
        <v>59</v>
      </c>
      <c r="O87" s="2" t="s">
        <v>22</v>
      </c>
      <c r="P87" s="3" t="s">
        <v>23</v>
      </c>
      <c r="Q87" s="19"/>
      <c r="R87">
        <f>VLOOKUP(D87,BD_CCTV,7,FALSE)</f>
        <v>-839413730161277</v>
      </c>
      <c r="S87">
        <f>VLOOKUP(D87,BD_CCTV,8,FALSE)</f>
        <v>-349820640022284</v>
      </c>
    </row>
    <row r="88" spans="1:19" hidden="1" x14ac:dyDescent="0.3">
      <c r="A88" s="2" t="s">
        <v>551</v>
      </c>
      <c r="B88" s="18" t="s">
        <v>94</v>
      </c>
      <c r="C88" s="2" t="str">
        <f>VLOOKUP(D88,BD_CCTV,5,FALSE)</f>
        <v>1 ANDAR LIMPEZA</v>
      </c>
      <c r="D88" s="2" t="s">
        <v>484</v>
      </c>
      <c r="E88" s="2" t="str">
        <f>VLOOKUP(D88,BD_CCTV,6,FALSE)</f>
        <v>10.173.138.53</v>
      </c>
      <c r="F88" s="2" t="s">
        <v>632</v>
      </c>
      <c r="G88" s="2" t="s">
        <v>61</v>
      </c>
      <c r="H88" s="2" t="s">
        <v>54</v>
      </c>
      <c r="I88" s="2" t="s">
        <v>614</v>
      </c>
      <c r="J88" s="2" t="s">
        <v>170</v>
      </c>
      <c r="K88" s="2" t="s">
        <v>633</v>
      </c>
      <c r="L88" s="2" t="s">
        <v>77</v>
      </c>
      <c r="M88" s="8" t="s">
        <v>636</v>
      </c>
      <c r="N88" s="2" t="s">
        <v>59</v>
      </c>
      <c r="O88" s="2" t="s">
        <v>22</v>
      </c>
      <c r="P88" s="3" t="s">
        <v>23</v>
      </c>
      <c r="Q88" s="19"/>
      <c r="R88">
        <f>VLOOKUP(D88,BD_CCTV,7,FALSE)</f>
        <v>-839373353596184</v>
      </c>
      <c r="S88">
        <f>VLOOKUP(D88,BD_CCTV,8,FALSE)</f>
        <v>-349814741525487</v>
      </c>
    </row>
    <row r="89" spans="1:19" hidden="1" x14ac:dyDescent="0.3">
      <c r="A89" s="2" t="s">
        <v>552</v>
      </c>
      <c r="B89" s="18" t="s">
        <v>94</v>
      </c>
      <c r="C89" s="2" t="str">
        <f>VLOOKUP(D89,BD_CCTV,5,FALSE)</f>
        <v>ACESSO A PORTARIA</v>
      </c>
      <c r="D89" s="2" t="s">
        <v>485</v>
      </c>
      <c r="E89" s="2" t="str">
        <f>VLOOKUP(D89,BD_CCTV,6,FALSE)</f>
        <v>10.173.138.54</v>
      </c>
      <c r="F89" s="2" t="s">
        <v>632</v>
      </c>
      <c r="G89" s="2" t="s">
        <v>95</v>
      </c>
      <c r="H89" s="2" t="s">
        <v>91</v>
      </c>
      <c r="I89" s="2" t="s">
        <v>584</v>
      </c>
      <c r="J89" s="2" t="s">
        <v>162</v>
      </c>
      <c r="K89" s="2" t="s">
        <v>633</v>
      </c>
      <c r="L89" s="2" t="s">
        <v>77</v>
      </c>
      <c r="M89" s="8" t="s">
        <v>636</v>
      </c>
      <c r="N89" s="2" t="s">
        <v>59</v>
      </c>
      <c r="O89" s="2" t="s">
        <v>22</v>
      </c>
      <c r="P89" s="3" t="s">
        <v>23</v>
      </c>
      <c r="Q89" s="19"/>
      <c r="R89">
        <f>VLOOKUP(D89,BD_CCTV,7,FALSE)</f>
        <v>-839297317822834</v>
      </c>
      <c r="S89">
        <f>VLOOKUP(D89,BD_CCTV,8,FALSE)</f>
        <v>-349805841945756</v>
      </c>
    </row>
    <row r="90" spans="1:19" hidden="1" x14ac:dyDescent="0.3">
      <c r="A90" s="2" t="s">
        <v>553</v>
      </c>
      <c r="B90" s="18" t="s">
        <v>94</v>
      </c>
      <c r="C90" s="2" t="str">
        <f>VLOOKUP(D90,BD_CCTV,5,FALSE)</f>
        <v>ACESSO A SALA CFTV</v>
      </c>
      <c r="D90" s="2" t="s">
        <v>486</v>
      </c>
      <c r="E90" s="2" t="str">
        <f>VLOOKUP(D90,BD_CCTV,6,FALSE)</f>
        <v>10.173.138.55</v>
      </c>
      <c r="F90" s="2" t="s">
        <v>632</v>
      </c>
      <c r="G90" s="2" t="s">
        <v>98</v>
      </c>
      <c r="H90" s="2" t="s">
        <v>91</v>
      </c>
      <c r="I90" s="2" t="s">
        <v>584</v>
      </c>
      <c r="J90" s="2" t="s">
        <v>162</v>
      </c>
      <c r="K90" s="2" t="s">
        <v>633</v>
      </c>
      <c r="L90" s="2" t="s">
        <v>77</v>
      </c>
      <c r="M90" s="8" t="s">
        <v>636</v>
      </c>
      <c r="N90" s="2" t="s">
        <v>59</v>
      </c>
      <c r="O90" s="2" t="s">
        <v>22</v>
      </c>
      <c r="P90" s="3" t="s">
        <v>23</v>
      </c>
      <c r="Q90" s="19"/>
      <c r="R90">
        <f>VLOOKUP(D90,BD_CCTV,7,FALSE)</f>
        <v>-839315960883087</v>
      </c>
      <c r="S90">
        <f>VLOOKUP(D90,BD_CCTV,8,FALSE)</f>
        <v>-349806172327275</v>
      </c>
    </row>
    <row r="91" spans="1:19" hidden="1" x14ac:dyDescent="0.3">
      <c r="A91" s="2" t="s">
        <v>554</v>
      </c>
      <c r="B91" s="18" t="s">
        <v>94</v>
      </c>
      <c r="C91" s="2" t="str">
        <f>VLOOKUP(D91,BD_CCTV,5,FALSE)</f>
        <v>CANCELA ENTRADA E SAIDA</v>
      </c>
      <c r="D91" s="2" t="s">
        <v>487</v>
      </c>
      <c r="E91" s="2" t="str">
        <f>VLOOKUP(D91,BD_CCTV,6,FALSE)</f>
        <v>10.173.138.56</v>
      </c>
      <c r="F91" s="2" t="s">
        <v>632</v>
      </c>
      <c r="G91" s="2" t="s">
        <v>256</v>
      </c>
      <c r="H91" s="2" t="s">
        <v>91</v>
      </c>
      <c r="I91" s="2" t="s">
        <v>584</v>
      </c>
      <c r="J91" s="2" t="s">
        <v>162</v>
      </c>
      <c r="K91" s="2" t="s">
        <v>633</v>
      </c>
      <c r="L91" s="2" t="s">
        <v>77</v>
      </c>
      <c r="M91" s="8" t="s">
        <v>636</v>
      </c>
      <c r="N91" s="2" t="s">
        <v>59</v>
      </c>
      <c r="O91" s="2" t="s">
        <v>22</v>
      </c>
      <c r="P91" s="3" t="s">
        <v>23</v>
      </c>
      <c r="Q91" s="19"/>
      <c r="R91">
        <f>VLOOKUP(D91,BD_CCTV,7,FALSE)</f>
        <v>-839299669944131</v>
      </c>
      <c r="S91">
        <f>VLOOKUP(D91,BD_CCTV,8,FALSE)</f>
        <v>-34980491167101</v>
      </c>
    </row>
    <row r="92" spans="1:19" hidden="1" x14ac:dyDescent="0.3">
      <c r="A92" s="2" t="s">
        <v>555</v>
      </c>
      <c r="B92" s="18" t="s">
        <v>94</v>
      </c>
      <c r="C92" s="2" t="str">
        <f>VLOOKUP(D92,BD_CCTV,5,FALSE)</f>
        <v>PATIO SILOS</v>
      </c>
      <c r="D92" s="2" t="s">
        <v>488</v>
      </c>
      <c r="E92" s="2" t="str">
        <f>VLOOKUP(D92,BD_CCTV,6,FALSE)</f>
        <v>10.173.138.57</v>
      </c>
      <c r="F92" s="2" t="s">
        <v>632</v>
      </c>
      <c r="G92" s="2" t="s">
        <v>61</v>
      </c>
      <c r="H92" s="2" t="s">
        <v>621</v>
      </c>
      <c r="I92" s="2" t="s">
        <v>615</v>
      </c>
      <c r="J92" s="2" t="s">
        <v>168</v>
      </c>
      <c r="K92" s="2" t="s">
        <v>633</v>
      </c>
      <c r="L92" s="2" t="s">
        <v>77</v>
      </c>
      <c r="M92" s="8" t="s">
        <v>636</v>
      </c>
      <c r="N92" s="2" t="s">
        <v>59</v>
      </c>
      <c r="O92" s="2" t="s">
        <v>22</v>
      </c>
      <c r="P92" s="3" t="s">
        <v>23</v>
      </c>
      <c r="Q92" s="19"/>
      <c r="R92">
        <f>VLOOKUP(D92,BD_CCTV,7,FALSE)</f>
        <v>-839335488470887</v>
      </c>
      <c r="S92">
        <f>VLOOKUP(D92,BD_CCTV,8,FALSE)</f>
        <v>-349813679265949</v>
      </c>
    </row>
    <row r="93" spans="1:19" hidden="1" x14ac:dyDescent="0.3">
      <c r="A93" s="2" t="s">
        <v>556</v>
      </c>
      <c r="B93" s="18" t="s">
        <v>94</v>
      </c>
      <c r="C93" s="2" t="str">
        <f>VLOOKUP(D93,BD_CCTV,5,FALSE)</f>
        <v>ESTEIRA</v>
      </c>
      <c r="D93" s="2" t="s">
        <v>489</v>
      </c>
      <c r="E93" s="2" t="str">
        <f>VLOOKUP(D93,BD_CCTV,6,FALSE)</f>
        <v>10.173.138.58</v>
      </c>
      <c r="F93" s="2" t="s">
        <v>632</v>
      </c>
      <c r="G93" s="2" t="s">
        <v>102</v>
      </c>
      <c r="H93" s="2" t="s">
        <v>621</v>
      </c>
      <c r="I93" s="2" t="s">
        <v>615</v>
      </c>
      <c r="J93" s="2" t="s">
        <v>168</v>
      </c>
      <c r="K93" s="2" t="s">
        <v>633</v>
      </c>
      <c r="L93" s="2" t="s">
        <v>77</v>
      </c>
      <c r="M93" s="8" t="s">
        <v>636</v>
      </c>
      <c r="N93" s="2" t="s">
        <v>59</v>
      </c>
      <c r="O93" s="2" t="s">
        <v>22</v>
      </c>
      <c r="P93" s="3" t="s">
        <v>23</v>
      </c>
      <c r="Q93" s="19"/>
      <c r="R93">
        <f>VLOOKUP(D93,BD_CCTV,7,FALSE)</f>
        <v>-839337123821898</v>
      </c>
      <c r="S93">
        <f>VLOOKUP(D93,BD_CCTV,8,FALSE)</f>
        <v>-349814049474047</v>
      </c>
    </row>
    <row r="94" spans="1:19" hidden="1" x14ac:dyDescent="0.3">
      <c r="A94" s="2" t="s">
        <v>557</v>
      </c>
      <c r="B94" s="18" t="s">
        <v>94</v>
      </c>
      <c r="C94" s="2" t="str">
        <f>VLOOKUP(D94,BD_CCTV,5,FALSE)</f>
        <v>ESTEIRA</v>
      </c>
      <c r="D94" s="2" t="s">
        <v>490</v>
      </c>
      <c r="E94" s="2" t="str">
        <f>VLOOKUP(D94,BD_CCTV,6,FALSE)</f>
        <v>10.173.138.59</v>
      </c>
      <c r="F94" s="2" t="s">
        <v>632</v>
      </c>
      <c r="G94" s="2" t="s">
        <v>95</v>
      </c>
      <c r="H94" s="2" t="s">
        <v>621</v>
      </c>
      <c r="I94" s="2" t="s">
        <v>615</v>
      </c>
      <c r="J94" s="2" t="s">
        <v>168</v>
      </c>
      <c r="K94" s="2" t="s">
        <v>633</v>
      </c>
      <c r="L94" s="2" t="s">
        <v>77</v>
      </c>
      <c r="M94" s="8" t="s">
        <v>636</v>
      </c>
      <c r="N94" s="2" t="s">
        <v>59</v>
      </c>
      <c r="O94" s="2" t="s">
        <v>22</v>
      </c>
      <c r="P94" s="3" t="s">
        <v>23</v>
      </c>
      <c r="Q94" s="19"/>
      <c r="R94">
        <f>VLOOKUP(D94,BD_CCTV,7,FALSE)</f>
        <v>-839266554788544</v>
      </c>
      <c r="S94">
        <f>VLOOKUP(D94,BD_CCTV,8,FALSE)</f>
        <v>-349814473744811</v>
      </c>
    </row>
    <row r="95" spans="1:19" hidden="1" x14ac:dyDescent="0.3">
      <c r="A95" s="2" t="s">
        <v>558</v>
      </c>
      <c r="B95" s="18" t="s">
        <v>94</v>
      </c>
      <c r="C95" s="2" t="str">
        <f>VLOOKUP(D95,BD_CCTV,5,FALSE)</f>
        <v>SUBSTAÇÃO ESTEIRA</v>
      </c>
      <c r="D95" s="2" t="s">
        <v>491</v>
      </c>
      <c r="E95" s="2" t="str">
        <f>VLOOKUP(D95,BD_CCTV,6,FALSE)</f>
        <v>10.173.138.60</v>
      </c>
      <c r="F95" s="2" t="s">
        <v>632</v>
      </c>
      <c r="G95" s="2" t="s">
        <v>98</v>
      </c>
      <c r="H95" s="2" t="s">
        <v>621</v>
      </c>
      <c r="I95" s="2" t="s">
        <v>615</v>
      </c>
      <c r="J95" s="2" t="s">
        <v>168</v>
      </c>
      <c r="K95" s="2" t="s">
        <v>633</v>
      </c>
      <c r="L95" s="2" t="s">
        <v>77</v>
      </c>
      <c r="M95" s="8" t="s">
        <v>636</v>
      </c>
      <c r="N95" s="2" t="s">
        <v>59</v>
      </c>
      <c r="O95" s="2" t="s">
        <v>22</v>
      </c>
      <c r="P95" s="3" t="s">
        <v>23</v>
      </c>
      <c r="Q95" s="19"/>
      <c r="R95">
        <f>VLOOKUP(D95,BD_CCTV,7,FALSE)</f>
        <v>-83925935512751</v>
      </c>
      <c r="S95">
        <f>VLOOKUP(D95,BD_CCTV,8,FALSE)</f>
        <v>-349814593771777</v>
      </c>
    </row>
    <row r="96" spans="1:19" hidden="1" x14ac:dyDescent="0.3">
      <c r="A96" s="2" t="s">
        <v>559</v>
      </c>
      <c r="B96" s="18" t="s">
        <v>94</v>
      </c>
      <c r="C96" s="2" t="str">
        <f>VLOOKUP(D96,BD_CCTV,5,FALSE)</f>
        <v>ESTEIRA</v>
      </c>
      <c r="D96" s="2" t="s">
        <v>492</v>
      </c>
      <c r="E96" s="2" t="str">
        <f>VLOOKUP(D96,BD_CCTV,6,FALSE)</f>
        <v>10.173.138.61</v>
      </c>
      <c r="F96" s="2" t="s">
        <v>632</v>
      </c>
      <c r="G96" s="2" t="s">
        <v>256</v>
      </c>
      <c r="H96" s="2" t="s">
        <v>621</v>
      </c>
      <c r="I96" s="2" t="s">
        <v>615</v>
      </c>
      <c r="J96" s="2" t="s">
        <v>168</v>
      </c>
      <c r="K96" s="2" t="s">
        <v>633</v>
      </c>
      <c r="L96" s="2" t="s">
        <v>77</v>
      </c>
      <c r="M96" s="8" t="s">
        <v>636</v>
      </c>
      <c r="N96" s="2" t="s">
        <v>59</v>
      </c>
      <c r="O96" s="2" t="s">
        <v>22</v>
      </c>
      <c r="P96" s="3" t="s">
        <v>23</v>
      </c>
      <c r="Q96" s="19"/>
      <c r="R96">
        <f>VLOOKUP(D96,BD_CCTV,7,FALSE)</f>
        <v>-839262134663708</v>
      </c>
      <c r="S96">
        <f>VLOOKUP(D96,BD_CCTV,8,FALSE)</f>
        <v>-349813923460329</v>
      </c>
    </row>
    <row r="97" spans="1:19" hidden="1" x14ac:dyDescent="0.3">
      <c r="A97" s="2" t="s">
        <v>560</v>
      </c>
      <c r="B97" s="18" t="s">
        <v>94</v>
      </c>
      <c r="C97" s="2" t="str">
        <f>VLOOKUP(D97,BD_CCTV,5,FALSE)</f>
        <v>ESTEIRA</v>
      </c>
      <c r="D97" s="2" t="s">
        <v>493</v>
      </c>
      <c r="E97" s="2" t="str">
        <f>VLOOKUP(D97,BD_CCTV,6,FALSE)</f>
        <v>10.173.138.62</v>
      </c>
      <c r="F97" s="2" t="s">
        <v>632</v>
      </c>
      <c r="G97" s="2" t="s">
        <v>575</v>
      </c>
      <c r="H97" s="2" t="s">
        <v>622</v>
      </c>
      <c r="I97" s="2" t="s">
        <v>615</v>
      </c>
      <c r="J97" s="2" t="s">
        <v>168</v>
      </c>
      <c r="K97" s="2" t="s">
        <v>633</v>
      </c>
      <c r="L97" s="2" t="s">
        <v>77</v>
      </c>
      <c r="M97" s="8" t="s">
        <v>636</v>
      </c>
      <c r="N97" s="2" t="s">
        <v>59</v>
      </c>
      <c r="O97" s="2" t="s">
        <v>22</v>
      </c>
      <c r="P97" s="3" t="s">
        <v>23</v>
      </c>
      <c r="Q97" s="19"/>
      <c r="R97">
        <f>VLOOKUP(D97,BD_CCTV,7,FALSE)</f>
        <v>-839219677751252</v>
      </c>
      <c r="S97">
        <f>VLOOKUP(D97,BD_CCTV,8,FALSE)</f>
        <v>-349729365471461</v>
      </c>
    </row>
    <row r="98" spans="1:19" hidden="1" x14ac:dyDescent="0.3">
      <c r="A98" s="2" t="s">
        <v>561</v>
      </c>
      <c r="B98" s="18" t="s">
        <v>94</v>
      </c>
      <c r="C98" s="2" t="str">
        <f>VLOOKUP(D98,BD_CCTV,5,FALSE)</f>
        <v>SUBSTAÇÃO ESTEIRA</v>
      </c>
      <c r="D98" s="2" t="s">
        <v>494</v>
      </c>
      <c r="E98" s="2" t="str">
        <f>VLOOKUP(D98,BD_CCTV,6,FALSE)</f>
        <v>10.173.138.63</v>
      </c>
      <c r="F98" s="2" t="s">
        <v>632</v>
      </c>
      <c r="G98" s="2" t="s">
        <v>576</v>
      </c>
      <c r="H98" s="2" t="s">
        <v>622</v>
      </c>
      <c r="I98" s="2" t="s">
        <v>615</v>
      </c>
      <c r="J98" s="2" t="s">
        <v>168</v>
      </c>
      <c r="K98" s="2" t="s">
        <v>633</v>
      </c>
      <c r="L98" s="2" t="s">
        <v>77</v>
      </c>
      <c r="M98" s="8" t="s">
        <v>636</v>
      </c>
      <c r="N98" s="2" t="s">
        <v>59</v>
      </c>
      <c r="O98" s="2" t="s">
        <v>22</v>
      </c>
      <c r="P98" s="3" t="s">
        <v>23</v>
      </c>
      <c r="Q98" s="19"/>
      <c r="R98">
        <f>VLOOKUP(D98,BD_CCTV,7,FALSE)</f>
        <v>-839223150563182</v>
      </c>
      <c r="S98">
        <f>VLOOKUP(D98,BD_CCTV,8,FALSE)</f>
        <v>-349728613716107</v>
      </c>
    </row>
    <row r="99" spans="1:19" hidden="1" x14ac:dyDescent="0.3">
      <c r="A99" s="2" t="s">
        <v>562</v>
      </c>
      <c r="B99" s="18" t="s">
        <v>94</v>
      </c>
      <c r="C99" s="2" t="str">
        <f>VLOOKUP(D99,BD_CCTV,5,FALSE)</f>
        <v>ESTEIRA</v>
      </c>
      <c r="D99" s="2" t="s">
        <v>495</v>
      </c>
      <c r="E99" s="2" t="str">
        <f>VLOOKUP(D99,BD_CCTV,6,FALSE)</f>
        <v>10.173.138.64</v>
      </c>
      <c r="F99" s="2" t="s">
        <v>632</v>
      </c>
      <c r="G99" s="2" t="s">
        <v>577</v>
      </c>
      <c r="H99" s="2" t="s">
        <v>622</v>
      </c>
      <c r="I99" s="2" t="s">
        <v>615</v>
      </c>
      <c r="J99" s="2" t="s">
        <v>168</v>
      </c>
      <c r="K99" s="2" t="s">
        <v>633</v>
      </c>
      <c r="L99" s="2" t="s">
        <v>77</v>
      </c>
      <c r="M99" s="8" t="s">
        <v>636</v>
      </c>
      <c r="N99" s="2" t="s">
        <v>59</v>
      </c>
      <c r="O99" s="2" t="s">
        <v>22</v>
      </c>
      <c r="P99" s="3" t="s">
        <v>23</v>
      </c>
      <c r="Q99" s="19"/>
      <c r="R99">
        <f>VLOOKUP(D99,BD_CCTV,7,FALSE)</f>
        <v>-839216822157361</v>
      </c>
      <c r="S99">
        <f>VLOOKUP(D99,BD_CCTV,8,FALSE)</f>
        <v>-349728391752068</v>
      </c>
    </row>
    <row r="100" spans="1:19" hidden="1" x14ac:dyDescent="0.3">
      <c r="A100" s="2" t="s">
        <v>563</v>
      </c>
      <c r="B100" s="18" t="s">
        <v>94</v>
      </c>
      <c r="C100" s="2" t="str">
        <f>VLOOKUP(D100,BD_CCTV,5,FALSE)</f>
        <v>ACESSO A SUBSTAÇÃO 2</v>
      </c>
      <c r="D100" s="2" t="s">
        <v>496</v>
      </c>
      <c r="E100" s="2" t="str">
        <f>VLOOKUP(D100,BD_CCTV,6,FALSE)</f>
        <v>10.173.138.65</v>
      </c>
      <c r="F100" s="2" t="s">
        <v>632</v>
      </c>
      <c r="G100" s="2" t="s">
        <v>578</v>
      </c>
      <c r="H100" s="2" t="s">
        <v>622</v>
      </c>
      <c r="I100" s="2" t="s">
        <v>615</v>
      </c>
      <c r="J100" s="2" t="s">
        <v>168</v>
      </c>
      <c r="K100" s="2" t="s">
        <v>633</v>
      </c>
      <c r="L100" s="2" t="s">
        <v>77</v>
      </c>
      <c r="M100" s="8" t="s">
        <v>636</v>
      </c>
      <c r="N100" s="2" t="s">
        <v>59</v>
      </c>
      <c r="O100" s="2" t="s">
        <v>22</v>
      </c>
      <c r="P100" s="3" t="s">
        <v>23</v>
      </c>
      <c r="Q100" s="19"/>
      <c r="R100">
        <f>VLOOKUP(D100,BD_CCTV,7,FALSE)</f>
        <v>-839392819496571</v>
      </c>
      <c r="S100">
        <f>VLOOKUP(D100,BD_CCTV,8,FALSE)</f>
        <v>-349818753110349</v>
      </c>
    </row>
    <row r="101" spans="1:19" hidden="1" x14ac:dyDescent="0.3">
      <c r="A101" s="2" t="s">
        <v>564</v>
      </c>
      <c r="B101" s="18" t="s">
        <v>94</v>
      </c>
      <c r="C101" s="2" t="str">
        <f>VLOOKUP(D101,BD_CCTV,5,FALSE)</f>
        <v>SALA CFTV</v>
      </c>
      <c r="D101" s="2" t="s">
        <v>497</v>
      </c>
      <c r="E101" s="2" t="str">
        <f>VLOOKUP(D101,BD_CCTV,6,FALSE)</f>
        <v>10.173.138.66</v>
      </c>
      <c r="F101" s="2" t="s">
        <v>632</v>
      </c>
      <c r="G101" s="2" t="s">
        <v>575</v>
      </c>
      <c r="H101" s="2" t="s">
        <v>91</v>
      </c>
      <c r="I101" s="2" t="s">
        <v>584</v>
      </c>
      <c r="J101" s="2" t="s">
        <v>162</v>
      </c>
      <c r="K101" s="2" t="s">
        <v>633</v>
      </c>
      <c r="L101" s="2" t="s">
        <v>77</v>
      </c>
      <c r="M101" s="8" t="s">
        <v>636</v>
      </c>
      <c r="N101" s="2" t="s">
        <v>59</v>
      </c>
      <c r="O101" s="2" t="s">
        <v>22</v>
      </c>
      <c r="P101" s="3" t="s">
        <v>23</v>
      </c>
      <c r="Q101" s="19"/>
      <c r="R101">
        <f>VLOOKUP(D101,BD_CCTV,7,FALSE)</f>
        <v>-839303952458643</v>
      </c>
      <c r="S101">
        <f>VLOOKUP(D101,BD_CCTV,8,FALSE)</f>
        <v>-349805856772247</v>
      </c>
    </row>
    <row r="102" spans="1:19" hidden="1" x14ac:dyDescent="0.3">
      <c r="A102" s="2" t="s">
        <v>565</v>
      </c>
      <c r="B102" s="18" t="s">
        <v>94</v>
      </c>
      <c r="C102" s="2" t="str">
        <f>VLOOKUP(D102,BD_CCTV,5,FALSE)</f>
        <v>ENTRADA DA PRODUÇÃO</v>
      </c>
      <c r="D102" s="2" t="s">
        <v>499</v>
      </c>
      <c r="E102" s="2" t="str">
        <f>VLOOKUP(D102,BD_CCTV,6,FALSE)</f>
        <v>10.173.138.67</v>
      </c>
      <c r="F102" s="2" t="s">
        <v>632</v>
      </c>
      <c r="G102" s="2" t="s">
        <v>61</v>
      </c>
      <c r="H102" s="2" t="s">
        <v>64</v>
      </c>
      <c r="I102" s="2" t="s">
        <v>615</v>
      </c>
      <c r="J102" s="2" t="s">
        <v>168</v>
      </c>
      <c r="K102" s="2" t="s">
        <v>633</v>
      </c>
      <c r="L102" s="2" t="s">
        <v>77</v>
      </c>
      <c r="M102" s="8" t="s">
        <v>636</v>
      </c>
      <c r="N102" s="2" t="s">
        <v>59</v>
      </c>
      <c r="O102" s="2" t="s">
        <v>22</v>
      </c>
      <c r="P102" s="3" t="s">
        <v>23</v>
      </c>
      <c r="Q102" s="19"/>
      <c r="R102">
        <f>VLOOKUP(D102,BD_CCTV,7,FALSE)</f>
        <v>-839386309669166</v>
      </c>
      <c r="S102">
        <f>VLOOKUP(D102,BD_CCTV,8,FALSE)</f>
        <v>-349819690978019</v>
      </c>
    </row>
    <row r="103" spans="1:19" hidden="1" x14ac:dyDescent="0.3">
      <c r="A103" s="2" t="s">
        <v>566</v>
      </c>
      <c r="B103" s="18" t="s">
        <v>94</v>
      </c>
      <c r="C103" s="2" t="str">
        <f>VLOOKUP(D103,BD_CCTV,5,FALSE)</f>
        <v>ENTRADA DA LOGISTICA</v>
      </c>
      <c r="D103" s="2" t="s">
        <v>500</v>
      </c>
      <c r="E103" s="2" t="str">
        <f>VLOOKUP(D103,BD_CCTV,6,FALSE)</f>
        <v>10.173.138.68</v>
      </c>
      <c r="F103" s="2" t="s">
        <v>632</v>
      </c>
      <c r="G103" s="2" t="s">
        <v>575</v>
      </c>
      <c r="H103" s="2" t="s">
        <v>79</v>
      </c>
      <c r="I103" s="2" t="s">
        <v>616</v>
      </c>
      <c r="J103" s="2" t="s">
        <v>171</v>
      </c>
      <c r="K103" s="2" t="s">
        <v>633</v>
      </c>
      <c r="L103" s="2" t="s">
        <v>77</v>
      </c>
      <c r="M103" s="8" t="s">
        <v>636</v>
      </c>
      <c r="N103" s="2" t="s">
        <v>59</v>
      </c>
      <c r="O103" s="2" t="s">
        <v>22</v>
      </c>
      <c r="P103" s="3" t="s">
        <v>23</v>
      </c>
      <c r="Q103" s="19"/>
      <c r="R103">
        <f>VLOOKUP(D103,BD_CCTV,7,FALSE)</f>
        <v>-839445057102618</v>
      </c>
      <c r="S103">
        <f>VLOOKUP(D103,BD_CCTV,8,FALSE)</f>
        <v>-349821714192017</v>
      </c>
    </row>
    <row r="104" spans="1:19" hidden="1" x14ac:dyDescent="0.3">
      <c r="A104" s="2" t="s">
        <v>567</v>
      </c>
      <c r="B104" s="18" t="s">
        <v>94</v>
      </c>
      <c r="C104" s="2" t="str">
        <f>VLOOKUP(D104,BD_CCTV,5,FALSE)</f>
        <v>REFEITORIO</v>
      </c>
      <c r="D104" s="2" t="s">
        <v>501</v>
      </c>
      <c r="E104" s="2" t="str">
        <f>VLOOKUP(D104,BD_CCTV,6,FALSE)</f>
        <v>10.173.138.70</v>
      </c>
      <c r="F104" s="2" t="s">
        <v>632</v>
      </c>
      <c r="G104" s="2" t="s">
        <v>61</v>
      </c>
      <c r="H104" s="2" t="s">
        <v>108</v>
      </c>
      <c r="I104" s="2" t="s">
        <v>618</v>
      </c>
      <c r="J104" s="2" t="s">
        <v>167</v>
      </c>
      <c r="K104" s="2" t="s">
        <v>633</v>
      </c>
      <c r="L104" s="2" t="s">
        <v>77</v>
      </c>
      <c r="M104" s="8" t="s">
        <v>636</v>
      </c>
      <c r="N104" s="2" t="s">
        <v>59</v>
      </c>
      <c r="O104" s="2" t="s">
        <v>22</v>
      </c>
      <c r="P104" s="3" t="s">
        <v>23</v>
      </c>
      <c r="Q104" s="19"/>
      <c r="R104">
        <f>VLOOKUP(D104,BD_CCTV,7,FALSE)</f>
        <v>-839460505491663</v>
      </c>
      <c r="S104">
        <f>VLOOKUP(D104,BD_CCTV,8,FALSE)</f>
        <v>-349810337899106</v>
      </c>
    </row>
    <row r="105" spans="1:19" hidden="1" x14ac:dyDescent="0.3">
      <c r="A105" s="2" t="s">
        <v>568</v>
      </c>
      <c r="B105" s="18" t="s">
        <v>94</v>
      </c>
      <c r="C105" s="2" t="str">
        <f>VLOOKUP(D105,BD_CCTV,5,FALSE)</f>
        <v>REFEITORIO ACESSO A COZINHA</v>
      </c>
      <c r="D105" s="2" t="s">
        <v>502</v>
      </c>
      <c r="E105" s="2" t="str">
        <f>VLOOKUP(D105,BD_CCTV,6,FALSE)</f>
        <v>10.173.138.71</v>
      </c>
      <c r="F105" s="2" t="s">
        <v>632</v>
      </c>
      <c r="G105" s="2" t="s">
        <v>102</v>
      </c>
      <c r="H105" s="2" t="s">
        <v>108</v>
      </c>
      <c r="I105" s="2" t="s">
        <v>618</v>
      </c>
      <c r="J105" s="2" t="s">
        <v>167</v>
      </c>
      <c r="K105" s="2" t="s">
        <v>633</v>
      </c>
      <c r="L105" s="2" t="s">
        <v>77</v>
      </c>
      <c r="M105" s="8" t="s">
        <v>636</v>
      </c>
      <c r="N105" s="2" t="s">
        <v>59</v>
      </c>
      <c r="O105" s="2" t="s">
        <v>22</v>
      </c>
      <c r="P105" s="3" t="s">
        <v>23</v>
      </c>
      <c r="Q105" s="19"/>
      <c r="R105">
        <f>VLOOKUP(D105,BD_CCTV,7,FALSE)</f>
        <v>-839462491002371</v>
      </c>
      <c r="S105">
        <f>VLOOKUP(D105,BD_CCTV,8,FALSE)</f>
        <v>-349809333608102</v>
      </c>
    </row>
    <row r="106" spans="1:19" hidden="1" x14ac:dyDescent="0.3">
      <c r="A106" s="2" t="s">
        <v>569</v>
      </c>
      <c r="B106" s="18" t="s">
        <v>94</v>
      </c>
      <c r="C106" s="2" t="str">
        <f>VLOOKUP(D106,BD_CCTV,5,FALSE)</f>
        <v>PATIO DPA EXTERNO</v>
      </c>
      <c r="D106" s="2" t="s">
        <v>503</v>
      </c>
      <c r="E106" s="2" t="str">
        <f>VLOOKUP(D106,BD_CCTV,6,FALSE)</f>
        <v>10.173.138.72</v>
      </c>
      <c r="F106" s="2" t="s">
        <v>632</v>
      </c>
      <c r="G106" s="2" t="s">
        <v>577</v>
      </c>
      <c r="H106" s="2" t="s">
        <v>79</v>
      </c>
      <c r="I106" s="2" t="s">
        <v>616</v>
      </c>
      <c r="J106" s="2" t="s">
        <v>171</v>
      </c>
      <c r="K106" s="2" t="s">
        <v>633</v>
      </c>
      <c r="L106" s="2" t="s">
        <v>77</v>
      </c>
      <c r="M106" s="8" t="s">
        <v>636</v>
      </c>
      <c r="N106" s="2" t="s">
        <v>59</v>
      </c>
      <c r="O106" s="2" t="s">
        <v>22</v>
      </c>
      <c r="P106" s="3" t="s">
        <v>23</v>
      </c>
      <c r="Q106" s="19"/>
      <c r="R106">
        <f>VLOOKUP(D106,BD_CCTV,7,FALSE)</f>
        <v>-839456506803536</v>
      </c>
      <c r="S106">
        <f>VLOOKUP(D106,BD_CCTV,8,FALSE)</f>
        <v>-349821960909111</v>
      </c>
    </row>
    <row r="107" spans="1:19" hidden="1" x14ac:dyDescent="0.3">
      <c r="A107" s="2" t="s">
        <v>570</v>
      </c>
      <c r="B107" s="18" t="s">
        <v>94</v>
      </c>
      <c r="C107" s="2" t="str">
        <f>VLOOKUP(D107,BD_CCTV,5,FALSE)</f>
        <v>PATIO DPA INTERNO</v>
      </c>
      <c r="D107" s="2" t="s">
        <v>504</v>
      </c>
      <c r="E107" s="2" t="str">
        <f>VLOOKUP(D107,BD_CCTV,6,FALSE)</f>
        <v>10.173.138.73</v>
      </c>
      <c r="F107" s="2" t="s">
        <v>632</v>
      </c>
      <c r="G107" s="2" t="s">
        <v>578</v>
      </c>
      <c r="H107" s="2" t="s">
        <v>79</v>
      </c>
      <c r="I107" s="2" t="s">
        <v>616</v>
      </c>
      <c r="J107" s="2" t="s">
        <v>171</v>
      </c>
      <c r="K107" s="2" t="s">
        <v>633</v>
      </c>
      <c r="L107" s="2" t="s">
        <v>77</v>
      </c>
      <c r="M107" s="8" t="s">
        <v>636</v>
      </c>
      <c r="N107" s="2" t="s">
        <v>59</v>
      </c>
      <c r="O107" s="2" t="s">
        <v>22</v>
      </c>
      <c r="P107" s="3" t="s">
        <v>23</v>
      </c>
      <c r="Q107" s="19"/>
      <c r="R107">
        <f>VLOOKUP(D107,BD_CCTV,7,FALSE)</f>
        <v>-839440767120592</v>
      </c>
      <c r="S107">
        <f>VLOOKUP(D107,BD_CCTV,8,FALSE)</f>
        <v>-349820255120134</v>
      </c>
    </row>
    <row r="108" spans="1:19" hidden="1" x14ac:dyDescent="0.3">
      <c r="A108" s="2" t="s">
        <v>571</v>
      </c>
      <c r="B108" s="18" t="s">
        <v>94</v>
      </c>
      <c r="C108" s="2" t="str">
        <f>VLOOKUP(D108,BD_CCTV,5,FALSE)</f>
        <v>ENTRADA BALANÇA</v>
      </c>
      <c r="D108" s="2" t="s">
        <v>505</v>
      </c>
      <c r="E108" s="2" t="str">
        <f>VLOOKUP(D108,BD_CCTV,6,FALSE)</f>
        <v>10.173.138.76</v>
      </c>
      <c r="F108" s="2" t="s">
        <v>632</v>
      </c>
      <c r="G108" s="2" t="s">
        <v>61</v>
      </c>
      <c r="H108" s="2" t="s">
        <v>274</v>
      </c>
      <c r="I108" s="2" t="s">
        <v>590</v>
      </c>
      <c r="J108" s="2" t="s">
        <v>183</v>
      </c>
      <c r="K108" s="2" t="s">
        <v>635</v>
      </c>
      <c r="L108" s="2" t="s">
        <v>77</v>
      </c>
      <c r="M108" s="8" t="s">
        <v>636</v>
      </c>
      <c r="N108" s="2" t="s">
        <v>59</v>
      </c>
      <c r="O108" s="2" t="s">
        <v>22</v>
      </c>
      <c r="P108" s="3" t="s">
        <v>23</v>
      </c>
      <c r="Q108" s="19"/>
      <c r="R108">
        <f>VLOOKUP(D108,BD_CCTV,7,FALSE)</f>
        <v>-839493702105934</v>
      </c>
      <c r="S108">
        <f>VLOOKUP(D108,BD_CCTV,8,FALSE)</f>
        <v>-349807526866276</v>
      </c>
    </row>
    <row r="109" spans="1:19" hidden="1" x14ac:dyDescent="0.3">
      <c r="A109" s="2" t="s">
        <v>572</v>
      </c>
      <c r="B109" s="18" t="s">
        <v>94</v>
      </c>
      <c r="C109" s="2" t="str">
        <f>VLOOKUP(D109,BD_CCTV,5,FALSE)</f>
        <v>ENTRADA BALANÇA</v>
      </c>
      <c r="D109" s="2" t="s">
        <v>506</v>
      </c>
      <c r="E109" s="2" t="str">
        <f>VLOOKUP(D109,BD_CCTV,6,FALSE)</f>
        <v>10.173.138.77</v>
      </c>
      <c r="F109" s="2" t="s">
        <v>632</v>
      </c>
      <c r="G109" s="2" t="s">
        <v>102</v>
      </c>
      <c r="H109" s="2" t="s">
        <v>274</v>
      </c>
      <c r="I109" s="2" t="s">
        <v>590</v>
      </c>
      <c r="J109" s="2" t="s">
        <v>183</v>
      </c>
      <c r="K109" s="2" t="s">
        <v>635</v>
      </c>
      <c r="L109" s="2" t="s">
        <v>77</v>
      </c>
      <c r="M109" s="8" t="s">
        <v>636</v>
      </c>
      <c r="N109" s="2" t="s">
        <v>59</v>
      </c>
      <c r="O109" s="2" t="s">
        <v>22</v>
      </c>
      <c r="P109" s="3" t="s">
        <v>23</v>
      </c>
      <c r="Q109" s="19"/>
      <c r="R109">
        <f>VLOOKUP(D109,BD_CCTV,7,FALSE)</f>
        <v>-839500289397036</v>
      </c>
      <c r="S109">
        <f>VLOOKUP(D109,BD_CCTV,8,FALSE)</f>
        <v>-349810900746526</v>
      </c>
    </row>
    <row r="110" spans="1:19" hidden="1" x14ac:dyDescent="0.3">
      <c r="A110" s="2" t="s">
        <v>573</v>
      </c>
      <c r="B110" s="18" t="s">
        <v>94</v>
      </c>
      <c r="C110" s="2" t="str">
        <f>VLOOKUP(D110,BD_CCTV,5,FALSE)</f>
        <v>SAIDA BALANÇA</v>
      </c>
      <c r="D110" s="2" t="s">
        <v>507</v>
      </c>
      <c r="E110" s="2" t="str">
        <f>VLOOKUP(D110,BD_CCTV,6,FALSE)</f>
        <v>10.173.138.78</v>
      </c>
      <c r="F110" s="2" t="s">
        <v>632</v>
      </c>
      <c r="G110" s="2" t="s">
        <v>95</v>
      </c>
      <c r="H110" s="2" t="s">
        <v>274</v>
      </c>
      <c r="I110" s="2" t="s">
        <v>590</v>
      </c>
      <c r="J110" s="2" t="s">
        <v>183</v>
      </c>
      <c r="K110" s="2" t="s">
        <v>635</v>
      </c>
      <c r="L110" s="2" t="s">
        <v>77</v>
      </c>
      <c r="M110" s="8" t="s">
        <v>636</v>
      </c>
      <c r="N110" s="2" t="s">
        <v>59</v>
      </c>
      <c r="O110" s="2" t="s">
        <v>22</v>
      </c>
      <c r="P110" s="3" t="s">
        <v>23</v>
      </c>
      <c r="Q110" s="19"/>
      <c r="R110">
        <f>VLOOKUP(D110,BD_CCTV,7,FALSE)</f>
        <v>-839509764637999</v>
      </c>
      <c r="S110">
        <f>VLOOKUP(D110,BD_CCTV,8,FALSE)</f>
        <v>-349810808339336</v>
      </c>
    </row>
    <row r="111" spans="1:19" hidden="1" x14ac:dyDescent="0.3">
      <c r="A111" s="2" t="s">
        <v>574</v>
      </c>
      <c r="B111" s="18" t="s">
        <v>94</v>
      </c>
      <c r="C111" s="2" t="str">
        <f>VLOOKUP(D111,BD_CCTV,5,FALSE)</f>
        <v>SAIDA BALANÇA</v>
      </c>
      <c r="D111" s="2" t="s">
        <v>508</v>
      </c>
      <c r="E111" s="2" t="str">
        <f>VLOOKUP(D111,BD_CCTV,6,FALSE)</f>
        <v>10.173.138.79</v>
      </c>
      <c r="F111" s="2" t="s">
        <v>632</v>
      </c>
      <c r="G111" s="2" t="s">
        <v>98</v>
      </c>
      <c r="H111" s="2" t="s">
        <v>274</v>
      </c>
      <c r="I111" s="2" t="s">
        <v>590</v>
      </c>
      <c r="J111" s="2" t="s">
        <v>183</v>
      </c>
      <c r="K111" s="2" t="s">
        <v>635</v>
      </c>
      <c r="L111" s="2" t="s">
        <v>77</v>
      </c>
      <c r="M111" s="8" t="s">
        <v>636</v>
      </c>
      <c r="N111" s="2" t="s">
        <v>59</v>
      </c>
      <c r="O111" s="2" t="s">
        <v>22</v>
      </c>
      <c r="P111" s="3" t="s">
        <v>23</v>
      </c>
      <c r="Q111" s="19"/>
      <c r="R111">
        <f>VLOOKUP(D111,BD_CCTV,7,FALSE)</f>
        <v>-839507339335804</v>
      </c>
      <c r="S111">
        <f>VLOOKUP(D111,BD_CCTV,8,FALSE)</f>
        <v>-349807447072832</v>
      </c>
    </row>
    <row r="112" spans="1:19" x14ac:dyDescent="0.3">
      <c r="K112" s="17"/>
    </row>
  </sheetData>
  <autoFilter ref="A8:R111" xr:uid="{00000000-0001-0000-0000-000000000000}">
    <filterColumn colId="10">
      <filters>
        <filter val="AP"/>
      </filters>
    </filterColumn>
  </autoFilter>
  <sortState xmlns:xlrd2="http://schemas.microsoft.com/office/spreadsheetml/2017/richdata2" ref="A9:I45">
    <sortCondition ref="A8:A45"/>
  </sortState>
  <mergeCells count="6">
    <mergeCell ref="A4:R4"/>
    <mergeCell ref="A2:R2"/>
    <mergeCell ref="A3:R3"/>
    <mergeCell ref="A5:R5"/>
    <mergeCell ref="A1:R1"/>
    <mergeCell ref="A6:R6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D0105-1C45-42F2-945D-C470102D7567}">
  <dimension ref="C3:C9"/>
  <sheetViews>
    <sheetView workbookViewId="0">
      <selection activeCell="D13" sqref="D13"/>
    </sheetView>
  </sheetViews>
  <sheetFormatPr defaultRowHeight="14.4" x14ac:dyDescent="0.3"/>
  <cols>
    <col min="8" max="8" width="12.88671875" bestFit="1" customWidth="1"/>
  </cols>
  <sheetData>
    <row r="3" spans="3:3" x14ac:dyDescent="0.3">
      <c r="C3" t="s">
        <v>626</v>
      </c>
    </row>
    <row r="4" spans="3:3" x14ac:dyDescent="0.3">
      <c r="C4" t="s">
        <v>625</v>
      </c>
    </row>
    <row r="5" spans="3:3" x14ac:dyDescent="0.3">
      <c r="C5" t="s">
        <v>633</v>
      </c>
    </row>
    <row r="6" spans="3:3" x14ac:dyDescent="0.3">
      <c r="C6" t="s">
        <v>634</v>
      </c>
    </row>
    <row r="7" spans="3:3" x14ac:dyDescent="0.3">
      <c r="C7" t="s">
        <v>635</v>
      </c>
    </row>
    <row r="8" spans="3:3" x14ac:dyDescent="0.3">
      <c r="C8" t="s">
        <v>627</v>
      </c>
    </row>
    <row r="9" spans="3:3" x14ac:dyDescent="0.3">
      <c r="C9" t="s">
        <v>632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8"/>
  <sheetViews>
    <sheetView showGridLines="0" topLeftCell="A89" workbookViewId="0">
      <selection activeCell="A74" sqref="A74"/>
    </sheetView>
  </sheetViews>
  <sheetFormatPr defaultColWidth="34.44140625" defaultRowHeight="14.4" x14ac:dyDescent="0.3"/>
  <cols>
    <col min="1" max="1" width="24.88671875" bestFit="1" customWidth="1"/>
    <col min="2" max="2" width="16.77734375" bestFit="1" customWidth="1"/>
    <col min="3" max="3" width="27.6640625" bestFit="1" customWidth="1"/>
    <col min="4" max="4" width="26.44140625" bestFit="1" customWidth="1"/>
    <col min="5" max="5" width="32.88671875" bestFit="1" customWidth="1"/>
    <col min="6" max="6" width="18" bestFit="1" customWidth="1"/>
    <col min="7" max="7" width="9.44140625" bestFit="1" customWidth="1"/>
    <col min="8" max="8" width="30.6640625" bestFit="1" customWidth="1"/>
  </cols>
  <sheetData>
    <row r="1" spans="1:8" ht="18" x14ac:dyDescent="0.35">
      <c r="A1" s="16" t="s">
        <v>126</v>
      </c>
      <c r="B1" s="12"/>
      <c r="C1" s="12"/>
      <c r="D1" s="12"/>
      <c r="E1" s="12"/>
      <c r="F1" s="12"/>
      <c r="G1" s="12"/>
      <c r="H1" s="12"/>
    </row>
    <row r="3" spans="1:8" x14ac:dyDescent="0.3">
      <c r="A3" s="6" t="s">
        <v>22</v>
      </c>
      <c r="B3" s="6" t="s">
        <v>127</v>
      </c>
      <c r="C3" s="6" t="s">
        <v>128</v>
      </c>
      <c r="D3" s="6" t="s">
        <v>129</v>
      </c>
      <c r="E3" s="6" t="s">
        <v>130</v>
      </c>
      <c r="F3" s="6" t="s">
        <v>131</v>
      </c>
      <c r="G3" s="6" t="s">
        <v>12</v>
      </c>
      <c r="H3" s="6" t="s">
        <v>13</v>
      </c>
    </row>
    <row r="4" spans="1:8" x14ac:dyDescent="0.3">
      <c r="A4" s="2" t="s">
        <v>85</v>
      </c>
      <c r="B4" s="2" t="s">
        <v>184</v>
      </c>
      <c r="C4" s="2" t="s">
        <v>42</v>
      </c>
      <c r="D4" s="2" t="s">
        <v>18</v>
      </c>
      <c r="E4" s="2" t="s">
        <v>185</v>
      </c>
      <c r="F4" s="2" t="s">
        <v>186</v>
      </c>
      <c r="G4" s="3" t="s">
        <v>23</v>
      </c>
      <c r="H4" s="2" t="s">
        <v>187</v>
      </c>
    </row>
    <row r="5" spans="1:8" x14ac:dyDescent="0.3">
      <c r="A5" s="2" t="s">
        <v>87</v>
      </c>
      <c r="B5" s="2" t="s">
        <v>184</v>
      </c>
      <c r="C5" s="2" t="s">
        <v>42</v>
      </c>
      <c r="D5" s="2" t="s">
        <v>18</v>
      </c>
      <c r="E5" s="2" t="s">
        <v>185</v>
      </c>
      <c r="F5" s="2" t="s">
        <v>186</v>
      </c>
      <c r="G5" s="4" t="s">
        <v>45</v>
      </c>
      <c r="H5" s="2" t="s">
        <v>188</v>
      </c>
    </row>
    <row r="6" spans="1:8" x14ac:dyDescent="0.3">
      <c r="A6" s="2" t="s">
        <v>89</v>
      </c>
      <c r="B6" s="2" t="s">
        <v>184</v>
      </c>
      <c r="C6" s="2" t="s">
        <v>42</v>
      </c>
      <c r="D6" s="2" t="s">
        <v>18</v>
      </c>
      <c r="E6" s="2" t="s">
        <v>185</v>
      </c>
      <c r="F6" s="2" t="s">
        <v>186</v>
      </c>
      <c r="G6" s="4" t="s">
        <v>45</v>
      </c>
      <c r="H6" s="2" t="s">
        <v>188</v>
      </c>
    </row>
    <row r="7" spans="1:8" x14ac:dyDescent="0.3">
      <c r="A7" s="2" t="s">
        <v>118</v>
      </c>
      <c r="B7" s="2" t="s">
        <v>184</v>
      </c>
      <c r="C7" s="2" t="s">
        <v>105</v>
      </c>
      <c r="D7" s="2" t="s">
        <v>18</v>
      </c>
      <c r="E7" s="2" t="s">
        <v>185</v>
      </c>
      <c r="F7" s="2" t="s">
        <v>186</v>
      </c>
      <c r="G7" s="4" t="s">
        <v>45</v>
      </c>
      <c r="H7" s="2" t="s">
        <v>189</v>
      </c>
    </row>
    <row r="8" spans="1:8" x14ac:dyDescent="0.3">
      <c r="A8" s="2" t="s">
        <v>82</v>
      </c>
      <c r="B8" s="2" t="s">
        <v>184</v>
      </c>
      <c r="C8" s="2" t="s">
        <v>79</v>
      </c>
      <c r="D8" s="2" t="s">
        <v>18</v>
      </c>
      <c r="E8" s="2" t="s">
        <v>185</v>
      </c>
      <c r="F8" s="2" t="s">
        <v>186</v>
      </c>
      <c r="G8" s="3" t="s">
        <v>23</v>
      </c>
      <c r="H8" s="2" t="s">
        <v>190</v>
      </c>
    </row>
    <row r="9" spans="1:8" x14ac:dyDescent="0.3">
      <c r="A9" s="2" t="s">
        <v>72</v>
      </c>
      <c r="B9" s="2" t="s">
        <v>184</v>
      </c>
      <c r="C9" s="2" t="s">
        <v>64</v>
      </c>
      <c r="D9" s="2" t="s">
        <v>18</v>
      </c>
      <c r="E9" s="2" t="s">
        <v>185</v>
      </c>
      <c r="F9" s="2" t="s">
        <v>186</v>
      </c>
      <c r="G9" s="4" t="s">
        <v>45</v>
      </c>
      <c r="H9" s="2" t="s">
        <v>188</v>
      </c>
    </row>
    <row r="10" spans="1:8" x14ac:dyDescent="0.3">
      <c r="A10" s="2" t="s">
        <v>70</v>
      </c>
      <c r="B10" s="2" t="s">
        <v>184</v>
      </c>
      <c r="C10" s="2" t="s">
        <v>64</v>
      </c>
      <c r="D10" s="2" t="s">
        <v>18</v>
      </c>
      <c r="E10" s="2" t="s">
        <v>185</v>
      </c>
      <c r="F10" s="2" t="s">
        <v>186</v>
      </c>
      <c r="G10" s="4" t="s">
        <v>45</v>
      </c>
      <c r="H10" s="2" t="s">
        <v>188</v>
      </c>
    </row>
    <row r="11" spans="1:8" x14ac:dyDescent="0.3">
      <c r="A11" s="2" t="s">
        <v>57</v>
      </c>
      <c r="B11" s="2" t="s">
        <v>184</v>
      </c>
      <c r="C11" s="2" t="s">
        <v>54</v>
      </c>
      <c r="D11" s="2" t="s">
        <v>18</v>
      </c>
      <c r="E11" s="2" t="s">
        <v>185</v>
      </c>
      <c r="F11" s="2" t="s">
        <v>186</v>
      </c>
      <c r="G11" s="3" t="s">
        <v>23</v>
      </c>
      <c r="H11" s="2" t="s">
        <v>191</v>
      </c>
    </row>
    <row r="12" spans="1:8" x14ac:dyDescent="0.3">
      <c r="A12" s="2" t="s">
        <v>66</v>
      </c>
      <c r="B12" s="2" t="s">
        <v>184</v>
      </c>
      <c r="C12" s="2" t="s">
        <v>64</v>
      </c>
      <c r="D12" s="2" t="s">
        <v>18</v>
      </c>
      <c r="E12" s="2" t="s">
        <v>185</v>
      </c>
      <c r="F12" s="2" t="s">
        <v>186</v>
      </c>
      <c r="G12" s="3" t="s">
        <v>23</v>
      </c>
      <c r="H12" s="2" t="s">
        <v>192</v>
      </c>
    </row>
    <row r="13" spans="1:8" x14ac:dyDescent="0.3">
      <c r="A13" s="2" t="s">
        <v>68</v>
      </c>
      <c r="B13" s="2" t="s">
        <v>184</v>
      </c>
      <c r="C13" s="2" t="s">
        <v>64</v>
      </c>
      <c r="D13" s="2" t="s">
        <v>18</v>
      </c>
      <c r="E13" s="2" t="s">
        <v>185</v>
      </c>
      <c r="F13" s="2" t="s">
        <v>186</v>
      </c>
      <c r="G13" s="4" t="s">
        <v>45</v>
      </c>
      <c r="H13" s="2" t="s">
        <v>188</v>
      </c>
    </row>
    <row r="14" spans="1:8" x14ac:dyDescent="0.3">
      <c r="A14" s="2" t="s">
        <v>20</v>
      </c>
      <c r="B14" s="2" t="s">
        <v>132</v>
      </c>
      <c r="C14" s="2" t="s">
        <v>19</v>
      </c>
      <c r="D14" s="2" t="s">
        <v>133</v>
      </c>
      <c r="E14" s="2" t="s">
        <v>18</v>
      </c>
      <c r="F14" s="2" t="s">
        <v>134</v>
      </c>
      <c r="G14" s="3" t="s">
        <v>23</v>
      </c>
      <c r="H14" s="2" t="s">
        <v>135</v>
      </c>
    </row>
    <row r="15" spans="1:8" x14ac:dyDescent="0.3">
      <c r="A15" s="2" t="s">
        <v>29</v>
      </c>
      <c r="B15" s="2" t="s">
        <v>132</v>
      </c>
      <c r="C15" s="2" t="s">
        <v>19</v>
      </c>
      <c r="D15" s="2" t="s">
        <v>139</v>
      </c>
      <c r="E15" s="2" t="s">
        <v>18</v>
      </c>
      <c r="F15" s="2" t="s">
        <v>140</v>
      </c>
      <c r="G15" s="3" t="s">
        <v>23</v>
      </c>
      <c r="H15" s="2" t="s">
        <v>141</v>
      </c>
    </row>
    <row r="16" spans="1:8" x14ac:dyDescent="0.3">
      <c r="A16" s="2" t="s">
        <v>26</v>
      </c>
      <c r="B16" s="2" t="s">
        <v>132</v>
      </c>
      <c r="C16" s="2" t="s">
        <v>19</v>
      </c>
      <c r="D16" s="2" t="s">
        <v>136</v>
      </c>
      <c r="E16" s="2" t="s">
        <v>18</v>
      </c>
      <c r="F16" s="2" t="s">
        <v>137</v>
      </c>
      <c r="G16" s="3" t="s">
        <v>23</v>
      </c>
      <c r="H16" s="2" t="s">
        <v>138</v>
      </c>
    </row>
    <row r="17" spans="1:8" ht="28.8" x14ac:dyDescent="0.3">
      <c r="A17" s="2" t="s">
        <v>47</v>
      </c>
      <c r="B17" s="2" t="s">
        <v>142</v>
      </c>
      <c r="C17" s="2" t="s">
        <v>19</v>
      </c>
      <c r="D17" s="2" t="s">
        <v>148</v>
      </c>
      <c r="E17" s="2" t="s">
        <v>149</v>
      </c>
      <c r="F17" s="2" t="s">
        <v>150</v>
      </c>
      <c r="G17" s="3" t="s">
        <v>23</v>
      </c>
      <c r="H17" s="2" t="s">
        <v>151</v>
      </c>
    </row>
    <row r="18" spans="1:8" x14ac:dyDescent="0.3">
      <c r="A18" s="2" t="s">
        <v>32</v>
      </c>
      <c r="B18" s="2" t="s">
        <v>142</v>
      </c>
      <c r="C18" s="2" t="s">
        <v>19</v>
      </c>
      <c r="D18" s="2" t="s">
        <v>143</v>
      </c>
      <c r="E18" s="2" t="s">
        <v>18</v>
      </c>
      <c r="F18" s="2" t="s">
        <v>144</v>
      </c>
      <c r="G18" s="3" t="s">
        <v>23</v>
      </c>
      <c r="H18" s="2" t="s">
        <v>145</v>
      </c>
    </row>
    <row r="19" spans="1:8" x14ac:dyDescent="0.3">
      <c r="A19" s="2" t="s">
        <v>37</v>
      </c>
      <c r="B19" s="2" t="s">
        <v>142</v>
      </c>
      <c r="C19" s="2" t="s">
        <v>19</v>
      </c>
      <c r="D19" s="2" t="s">
        <v>146</v>
      </c>
      <c r="E19" s="2" t="s">
        <v>18</v>
      </c>
      <c r="F19" s="2" t="s">
        <v>144</v>
      </c>
      <c r="G19" s="3" t="s">
        <v>23</v>
      </c>
      <c r="H19" s="2" t="s">
        <v>147</v>
      </c>
    </row>
    <row r="20" spans="1:8" ht="28.8" x14ac:dyDescent="0.3">
      <c r="A20" s="2" t="s">
        <v>50</v>
      </c>
      <c r="B20" s="2" t="s">
        <v>157</v>
      </c>
      <c r="C20" s="2" t="s">
        <v>42</v>
      </c>
      <c r="D20" s="2" t="s">
        <v>158</v>
      </c>
      <c r="E20" s="2" t="s">
        <v>159</v>
      </c>
      <c r="F20" s="2" t="s">
        <v>160</v>
      </c>
      <c r="G20" s="3" t="s">
        <v>23</v>
      </c>
      <c r="H20" s="2" t="s">
        <v>161</v>
      </c>
    </row>
    <row r="21" spans="1:8" x14ac:dyDescent="0.3">
      <c r="A21" s="2" t="s">
        <v>92</v>
      </c>
      <c r="B21" s="2" t="s">
        <v>157</v>
      </c>
      <c r="C21" s="2" t="s">
        <v>91</v>
      </c>
      <c r="D21" s="2" t="s">
        <v>162</v>
      </c>
      <c r="E21" s="2" t="s">
        <v>163</v>
      </c>
      <c r="F21" s="2" t="s">
        <v>164</v>
      </c>
      <c r="G21" s="3" t="s">
        <v>23</v>
      </c>
      <c r="H21" s="2" t="s">
        <v>165</v>
      </c>
    </row>
    <row r="22" spans="1:8" x14ac:dyDescent="0.3">
      <c r="A22" s="2" t="s">
        <v>101</v>
      </c>
      <c r="B22" s="2" t="s">
        <v>157</v>
      </c>
      <c r="C22" s="2" t="s">
        <v>100</v>
      </c>
      <c r="D22" s="2" t="s">
        <v>166</v>
      </c>
      <c r="E22" s="2" t="s">
        <v>163</v>
      </c>
      <c r="F22" s="2" t="s">
        <v>164</v>
      </c>
      <c r="G22" s="3" t="s">
        <v>23</v>
      </c>
      <c r="H22" s="2" t="s">
        <v>165</v>
      </c>
    </row>
    <row r="23" spans="1:8" x14ac:dyDescent="0.3">
      <c r="A23" s="2" t="s">
        <v>109</v>
      </c>
      <c r="B23" s="2" t="s">
        <v>157</v>
      </c>
      <c r="C23" s="2" t="s">
        <v>108</v>
      </c>
      <c r="D23" s="2" t="s">
        <v>167</v>
      </c>
      <c r="E23" s="2" t="s">
        <v>163</v>
      </c>
      <c r="F23" s="2" t="s">
        <v>164</v>
      </c>
      <c r="G23" s="3" t="s">
        <v>23</v>
      </c>
      <c r="H23" s="2" t="s">
        <v>165</v>
      </c>
    </row>
    <row r="24" spans="1:8" ht="28.8" x14ac:dyDescent="0.3">
      <c r="A24" s="2" t="s">
        <v>65</v>
      </c>
      <c r="B24" s="2" t="s">
        <v>157</v>
      </c>
      <c r="C24" s="2" t="s">
        <v>64</v>
      </c>
      <c r="D24" s="2" t="s">
        <v>168</v>
      </c>
      <c r="E24" s="2" t="s">
        <v>169</v>
      </c>
      <c r="F24" s="2" t="s">
        <v>164</v>
      </c>
      <c r="G24" s="3" t="s">
        <v>23</v>
      </c>
      <c r="H24" s="2" t="s">
        <v>165</v>
      </c>
    </row>
    <row r="25" spans="1:8" x14ac:dyDescent="0.3">
      <c r="A25" s="2" t="s">
        <v>55</v>
      </c>
      <c r="B25" s="2" t="s">
        <v>157</v>
      </c>
      <c r="C25" s="2" t="s">
        <v>54</v>
      </c>
      <c r="D25" s="2" t="s">
        <v>170</v>
      </c>
      <c r="E25" s="2" t="s">
        <v>163</v>
      </c>
      <c r="F25" s="2" t="s">
        <v>164</v>
      </c>
      <c r="G25" s="3" t="s">
        <v>23</v>
      </c>
      <c r="H25" s="2" t="s">
        <v>165</v>
      </c>
    </row>
    <row r="26" spans="1:8" x14ac:dyDescent="0.3">
      <c r="A26" s="2" t="s">
        <v>80</v>
      </c>
      <c r="B26" s="2" t="s">
        <v>157</v>
      </c>
      <c r="C26" s="2" t="s">
        <v>79</v>
      </c>
      <c r="D26" s="2" t="s">
        <v>171</v>
      </c>
      <c r="E26" s="2" t="s">
        <v>172</v>
      </c>
      <c r="F26" s="2" t="s">
        <v>164</v>
      </c>
      <c r="G26" s="3" t="s">
        <v>23</v>
      </c>
      <c r="H26" s="2" t="s">
        <v>165</v>
      </c>
    </row>
    <row r="27" spans="1:8" x14ac:dyDescent="0.3">
      <c r="A27" s="2" t="s">
        <v>112</v>
      </c>
      <c r="B27" s="2" t="s">
        <v>157</v>
      </c>
      <c r="C27" s="2" t="s">
        <v>111</v>
      </c>
      <c r="D27" s="2" t="s">
        <v>251</v>
      </c>
      <c r="E27" s="2" t="s">
        <v>163</v>
      </c>
      <c r="F27" s="2" t="s">
        <v>164</v>
      </c>
      <c r="G27" s="3" t="s">
        <v>23</v>
      </c>
      <c r="H27" s="2" t="s">
        <v>165</v>
      </c>
    </row>
    <row r="28" spans="1:8" x14ac:dyDescent="0.3">
      <c r="A28" s="2" t="s">
        <v>106</v>
      </c>
      <c r="B28" s="2" t="s">
        <v>157</v>
      </c>
      <c r="C28" s="2" t="s">
        <v>105</v>
      </c>
      <c r="D28" s="2" t="s">
        <v>174</v>
      </c>
      <c r="E28" s="2" t="s">
        <v>163</v>
      </c>
      <c r="F28" s="2" t="s">
        <v>164</v>
      </c>
      <c r="G28" s="3" t="s">
        <v>23</v>
      </c>
      <c r="H28" s="2" t="s">
        <v>165</v>
      </c>
    </row>
    <row r="29" spans="1:8" x14ac:dyDescent="0.3">
      <c r="A29" s="2" t="s">
        <v>43</v>
      </c>
      <c r="B29" s="2" t="s">
        <v>152</v>
      </c>
      <c r="C29" s="2" t="s">
        <v>42</v>
      </c>
      <c r="D29" s="2" t="s">
        <v>153</v>
      </c>
      <c r="E29" s="2" t="s">
        <v>154</v>
      </c>
      <c r="F29" s="2" t="s">
        <v>155</v>
      </c>
      <c r="G29" s="3" t="s">
        <v>23</v>
      </c>
      <c r="H29" s="2" t="s">
        <v>156</v>
      </c>
    </row>
    <row r="30" spans="1:8" x14ac:dyDescent="0.3">
      <c r="A30" s="2" t="s">
        <v>276</v>
      </c>
      <c r="B30" s="2" t="s">
        <v>175</v>
      </c>
      <c r="C30" s="2" t="s">
        <v>91</v>
      </c>
      <c r="D30" s="2" t="s">
        <v>176</v>
      </c>
      <c r="E30" s="2" t="s">
        <v>177</v>
      </c>
      <c r="F30" s="2" t="s">
        <v>178</v>
      </c>
      <c r="G30" s="3" t="s">
        <v>23</v>
      </c>
      <c r="H30" s="2" t="s">
        <v>165</v>
      </c>
    </row>
    <row r="31" spans="1:8" x14ac:dyDescent="0.3">
      <c r="A31" s="2" t="s">
        <v>255</v>
      </c>
      <c r="B31" s="2" t="s">
        <v>175</v>
      </c>
      <c r="C31" s="2" t="s">
        <v>105</v>
      </c>
      <c r="D31" s="2" t="s">
        <v>182</v>
      </c>
      <c r="E31" s="2" t="s">
        <v>177</v>
      </c>
      <c r="F31" s="2" t="s">
        <v>178</v>
      </c>
      <c r="G31" s="3" t="s">
        <v>23</v>
      </c>
      <c r="H31" s="2"/>
    </row>
    <row r="32" spans="1:8" x14ac:dyDescent="0.3">
      <c r="A32" s="2" t="s">
        <v>267</v>
      </c>
      <c r="B32" s="2" t="s">
        <v>175</v>
      </c>
      <c r="C32" s="2" t="s">
        <v>111</v>
      </c>
      <c r="D32" s="2" t="s">
        <v>173</v>
      </c>
      <c r="E32" s="2" t="s">
        <v>177</v>
      </c>
      <c r="F32" s="2" t="s">
        <v>178</v>
      </c>
      <c r="G32" s="3" t="s">
        <v>23</v>
      </c>
      <c r="H32" s="2" t="s">
        <v>165</v>
      </c>
    </row>
    <row r="33" spans="1:8" x14ac:dyDescent="0.3">
      <c r="A33" s="2" t="s">
        <v>264</v>
      </c>
      <c r="B33" s="2" t="s">
        <v>175</v>
      </c>
      <c r="C33" s="2" t="s">
        <v>91</v>
      </c>
      <c r="D33" s="2" t="s">
        <v>179</v>
      </c>
      <c r="E33" s="2" t="s">
        <v>177</v>
      </c>
      <c r="F33" s="2" t="s">
        <v>178</v>
      </c>
      <c r="G33" s="3" t="s">
        <v>23</v>
      </c>
      <c r="H33" s="2" t="s">
        <v>165</v>
      </c>
    </row>
    <row r="34" spans="1:8" x14ac:dyDescent="0.3">
      <c r="A34" s="2" t="s">
        <v>266</v>
      </c>
      <c r="B34" s="2" t="s">
        <v>175</v>
      </c>
      <c r="C34" s="2" t="s">
        <v>111</v>
      </c>
      <c r="D34" s="2" t="s">
        <v>181</v>
      </c>
      <c r="E34" s="2" t="s">
        <v>177</v>
      </c>
      <c r="F34" s="2" t="s">
        <v>178</v>
      </c>
      <c r="G34" s="3" t="s">
        <v>23</v>
      </c>
      <c r="H34" s="2" t="s">
        <v>165</v>
      </c>
    </row>
    <row r="35" spans="1:8" x14ac:dyDescent="0.3">
      <c r="A35" s="2" t="s">
        <v>265</v>
      </c>
      <c r="B35" s="2" t="s">
        <v>175</v>
      </c>
      <c r="C35" s="2" t="s">
        <v>100</v>
      </c>
      <c r="D35" s="2" t="s">
        <v>180</v>
      </c>
      <c r="E35" s="2" t="s">
        <v>177</v>
      </c>
      <c r="F35" s="2" t="s">
        <v>178</v>
      </c>
      <c r="G35" s="3" t="s">
        <v>23</v>
      </c>
      <c r="H35" s="2" t="s">
        <v>165</v>
      </c>
    </row>
    <row r="36" spans="1:8" x14ac:dyDescent="0.3">
      <c r="A36" s="2" t="s">
        <v>254</v>
      </c>
      <c r="B36" s="2" t="s">
        <v>175</v>
      </c>
      <c r="C36" s="2" t="s">
        <v>105</v>
      </c>
      <c r="D36" s="2" t="s">
        <v>183</v>
      </c>
      <c r="E36" s="2" t="s">
        <v>177</v>
      </c>
      <c r="F36" s="2" t="s">
        <v>178</v>
      </c>
      <c r="G36" s="3" t="s">
        <v>23</v>
      </c>
      <c r="H36" s="2" t="s">
        <v>165</v>
      </c>
    </row>
    <row r="37" spans="1:8" ht="28.8" x14ac:dyDescent="0.3">
      <c r="A37" s="2" t="s">
        <v>75</v>
      </c>
      <c r="B37" s="2" t="s">
        <v>193</v>
      </c>
      <c r="C37" s="2" t="s">
        <v>64</v>
      </c>
      <c r="D37" s="2" t="s">
        <v>18</v>
      </c>
      <c r="E37" s="2" t="s">
        <v>194</v>
      </c>
      <c r="F37" s="2" t="s">
        <v>195</v>
      </c>
      <c r="G37" s="4" t="s">
        <v>45</v>
      </c>
      <c r="H37" s="2" t="s">
        <v>196</v>
      </c>
    </row>
    <row r="38" spans="1:8" x14ac:dyDescent="0.3">
      <c r="A38" s="17" t="s">
        <v>442</v>
      </c>
      <c r="B38" s="17" t="s">
        <v>277</v>
      </c>
      <c r="C38" s="17" t="str">
        <f>VLOOKUP(A38,BD_CCTV,5,FALSE)</f>
        <v>PERIMETRO SULDESTE</v>
      </c>
      <c r="D38" s="17" t="str">
        <f>VLOOKUP(A38,BD_CCTV,6,FALSE)</f>
        <v>10.173.138.11</v>
      </c>
      <c r="E38" s="2" t="s">
        <v>177</v>
      </c>
      <c r="F38" s="2" t="s">
        <v>175</v>
      </c>
      <c r="G38" s="3" t="s">
        <v>23</v>
      </c>
    </row>
    <row r="39" spans="1:8" x14ac:dyDescent="0.3">
      <c r="A39" s="17" t="s">
        <v>443</v>
      </c>
      <c r="B39" s="17" t="s">
        <v>277</v>
      </c>
      <c r="C39" s="17" t="str">
        <f>VLOOKUP(A39,BD_CCTV,5,FALSE)</f>
        <v>PERIMETRO SULDESTE</v>
      </c>
      <c r="D39" s="17" t="str">
        <f>VLOOKUP(A39,BD_CCTV,6,FALSE)</f>
        <v>10.173.138.12</v>
      </c>
      <c r="E39" s="2" t="s">
        <v>177</v>
      </c>
      <c r="F39" s="2" t="s">
        <v>175</v>
      </c>
      <c r="G39" s="3" t="s">
        <v>23</v>
      </c>
    </row>
    <row r="40" spans="1:8" x14ac:dyDescent="0.3">
      <c r="A40" s="17" t="s">
        <v>444</v>
      </c>
      <c r="B40" s="17" t="s">
        <v>277</v>
      </c>
      <c r="C40" s="17" t="str">
        <f>VLOOKUP(A40,BD_CCTV,5,FALSE)</f>
        <v>PERIMETRO SULDESTE</v>
      </c>
      <c r="D40" s="17" t="str">
        <f>VLOOKUP(A40,BD_CCTV,6,FALSE)</f>
        <v>10.173.138.13</v>
      </c>
      <c r="E40" s="2" t="s">
        <v>177</v>
      </c>
      <c r="F40" s="2" t="s">
        <v>175</v>
      </c>
      <c r="G40" s="3" t="s">
        <v>23</v>
      </c>
    </row>
    <row r="41" spans="1:8" x14ac:dyDescent="0.3">
      <c r="A41" s="17" t="s">
        <v>445</v>
      </c>
      <c r="B41" s="17" t="s">
        <v>277</v>
      </c>
      <c r="C41" s="17" t="str">
        <f>VLOOKUP(A41,BD_CCTV,5,FALSE)</f>
        <v>PERIMETRO SUL</v>
      </c>
      <c r="D41" s="17" t="str">
        <f>VLOOKUP(A41,BD_CCTV,6,FALSE)</f>
        <v>10.173.138.14</v>
      </c>
      <c r="E41" s="2" t="s">
        <v>177</v>
      </c>
      <c r="F41" s="2" t="s">
        <v>175</v>
      </c>
      <c r="G41" s="3" t="s">
        <v>23</v>
      </c>
    </row>
    <row r="42" spans="1:8" x14ac:dyDescent="0.3">
      <c r="A42" s="17" t="s">
        <v>446</v>
      </c>
      <c r="B42" s="17" t="s">
        <v>277</v>
      </c>
      <c r="C42" s="17" t="str">
        <f>VLOOKUP(A42,BD_CCTV,5,FALSE)</f>
        <v>PERIMETRO SUL</v>
      </c>
      <c r="D42" s="17" t="str">
        <f>VLOOKUP(A42,BD_CCTV,6,FALSE)</f>
        <v>10.173.138.15</v>
      </c>
      <c r="E42" s="2" t="s">
        <v>177</v>
      </c>
      <c r="F42" s="2" t="s">
        <v>175</v>
      </c>
      <c r="G42" s="3" t="s">
        <v>23</v>
      </c>
    </row>
    <row r="43" spans="1:8" x14ac:dyDescent="0.3">
      <c r="A43" s="17" t="s">
        <v>447</v>
      </c>
      <c r="B43" s="17" t="s">
        <v>277</v>
      </c>
      <c r="C43" s="17" t="str">
        <f>VLOOKUP(A43,BD_CCTV,5,FALSE)</f>
        <v>PERIMETRO SUL</v>
      </c>
      <c r="D43" s="17" t="str">
        <f>VLOOKUP(A43,BD_CCTV,6,FALSE)</f>
        <v>10.173.138.16</v>
      </c>
      <c r="E43" s="2" t="s">
        <v>177</v>
      </c>
      <c r="F43" s="2" t="s">
        <v>175</v>
      </c>
      <c r="G43" s="3" t="s">
        <v>23</v>
      </c>
    </row>
    <row r="44" spans="1:8" x14ac:dyDescent="0.3">
      <c r="A44" s="17" t="s">
        <v>448</v>
      </c>
      <c r="B44" s="17" t="s">
        <v>277</v>
      </c>
      <c r="C44" s="17" t="str">
        <f>VLOOKUP(A44,BD_CCTV,5,FALSE)</f>
        <v>PERIMETRO SUL</v>
      </c>
      <c r="D44" s="17" t="str">
        <f>VLOOKUP(A44,BD_CCTV,6,FALSE)</f>
        <v>10.173.138.17</v>
      </c>
      <c r="E44" s="2" t="s">
        <v>177</v>
      </c>
      <c r="F44" s="2" t="s">
        <v>175</v>
      </c>
      <c r="G44" s="3" t="s">
        <v>23</v>
      </c>
    </row>
    <row r="45" spans="1:8" x14ac:dyDescent="0.3">
      <c r="A45" s="17" t="s">
        <v>449</v>
      </c>
      <c r="B45" s="17" t="s">
        <v>277</v>
      </c>
      <c r="C45" s="17" t="str">
        <f>VLOOKUP(A45,BD_CCTV,5,FALSE)</f>
        <v>PERIMETRO SUL</v>
      </c>
      <c r="D45" s="17" t="str">
        <f>VLOOKUP(A45,BD_CCTV,6,FALSE)</f>
        <v>10.173.138.18</v>
      </c>
      <c r="E45" s="2" t="s">
        <v>177</v>
      </c>
      <c r="F45" s="2" t="s">
        <v>175</v>
      </c>
      <c r="G45" s="3" t="s">
        <v>23</v>
      </c>
    </row>
    <row r="46" spans="1:8" x14ac:dyDescent="0.3">
      <c r="A46" s="17" t="s">
        <v>450</v>
      </c>
      <c r="B46" s="17" t="s">
        <v>277</v>
      </c>
      <c r="C46" s="17" t="str">
        <f>VLOOKUP(A46,BD_CCTV,5,FALSE)</f>
        <v>PERIMETRO SUL</v>
      </c>
      <c r="D46" s="17" t="str">
        <f>VLOOKUP(A46,BD_CCTV,6,FALSE)</f>
        <v>10.173.138.19</v>
      </c>
      <c r="E46" s="2" t="s">
        <v>177</v>
      </c>
      <c r="F46" s="2" t="s">
        <v>175</v>
      </c>
      <c r="G46" s="3" t="s">
        <v>23</v>
      </c>
    </row>
    <row r="47" spans="1:8" x14ac:dyDescent="0.3">
      <c r="A47" s="17" t="s">
        <v>451</v>
      </c>
      <c r="B47" s="17" t="s">
        <v>277</v>
      </c>
      <c r="C47" s="17" t="str">
        <f>VLOOKUP(A47,BD_CCTV,5,FALSE)</f>
        <v>PERIMETRO SUL</v>
      </c>
      <c r="D47" s="17" t="str">
        <f>VLOOKUP(A47,BD_CCTV,6,FALSE)</f>
        <v>10.173.138.20</v>
      </c>
      <c r="E47" s="2" t="s">
        <v>177</v>
      </c>
      <c r="F47" s="2" t="s">
        <v>175</v>
      </c>
      <c r="G47" s="3" t="s">
        <v>23</v>
      </c>
    </row>
    <row r="48" spans="1:8" x14ac:dyDescent="0.3">
      <c r="A48" s="17" t="s">
        <v>452</v>
      </c>
      <c r="B48" s="17" t="s">
        <v>277</v>
      </c>
      <c r="C48" s="17" t="str">
        <f>VLOOKUP(A48,BD_CCTV,5,FALSE)</f>
        <v>PERIMETRO SUL</v>
      </c>
      <c r="D48" s="17" t="str">
        <f>VLOOKUP(A48,BD_CCTV,6,FALSE)</f>
        <v>10.173.138.21</v>
      </c>
      <c r="E48" s="2" t="s">
        <v>177</v>
      </c>
      <c r="F48" s="2" t="s">
        <v>175</v>
      </c>
      <c r="G48" s="3" t="s">
        <v>23</v>
      </c>
    </row>
    <row r="49" spans="1:7" x14ac:dyDescent="0.3">
      <c r="A49" s="17" t="s">
        <v>453</v>
      </c>
      <c r="B49" s="17" t="s">
        <v>277</v>
      </c>
      <c r="C49" s="17" t="str">
        <f>VLOOKUP(A49,BD_CCTV,5,FALSE)</f>
        <v>PERIMETRO SUL</v>
      </c>
      <c r="D49" s="17" t="str">
        <f>VLOOKUP(A49,BD_CCTV,6,FALSE)</f>
        <v>10.173.138.22</v>
      </c>
      <c r="E49" s="2" t="s">
        <v>177</v>
      </c>
      <c r="F49" s="2" t="s">
        <v>175</v>
      </c>
      <c r="G49" s="3" t="s">
        <v>23</v>
      </c>
    </row>
    <row r="50" spans="1:7" x14ac:dyDescent="0.3">
      <c r="A50" s="17" t="s">
        <v>454</v>
      </c>
      <c r="B50" s="17" t="s">
        <v>277</v>
      </c>
      <c r="C50" s="17" t="str">
        <f>VLOOKUP(A50,BD_CCTV,5,FALSE)</f>
        <v>PERIMETRO SULDOESTE</v>
      </c>
      <c r="D50" s="17" t="str">
        <f>VLOOKUP(A50,BD_CCTV,6,FALSE)</f>
        <v>10.173.138.23</v>
      </c>
      <c r="E50" s="2" t="s">
        <v>177</v>
      </c>
      <c r="F50" s="2" t="s">
        <v>175</v>
      </c>
      <c r="G50" s="3" t="s">
        <v>23</v>
      </c>
    </row>
    <row r="51" spans="1:7" x14ac:dyDescent="0.3">
      <c r="A51" s="17" t="s">
        <v>455</v>
      </c>
      <c r="B51" s="17" t="s">
        <v>277</v>
      </c>
      <c r="C51" s="17" t="str">
        <f>VLOOKUP(A51,BD_CCTV,5,FALSE)</f>
        <v>PERIMETRO OESTE</v>
      </c>
      <c r="D51" s="17" t="str">
        <f>VLOOKUP(A51,BD_CCTV,6,FALSE)</f>
        <v>10.173.138.24</v>
      </c>
      <c r="E51" s="2" t="s">
        <v>177</v>
      </c>
      <c r="F51" s="2" t="s">
        <v>175</v>
      </c>
      <c r="G51" s="3" t="s">
        <v>23</v>
      </c>
    </row>
    <row r="52" spans="1:7" x14ac:dyDescent="0.3">
      <c r="A52" s="17" t="s">
        <v>456</v>
      </c>
      <c r="B52" s="17" t="s">
        <v>277</v>
      </c>
      <c r="C52" s="17" t="str">
        <f>VLOOKUP(A52,BD_CCTV,5,FALSE)</f>
        <v>PERIMETRO OESTE</v>
      </c>
      <c r="D52" s="17" t="str">
        <f>VLOOKUP(A52,BD_CCTV,6,FALSE)</f>
        <v>10.173.138.25</v>
      </c>
      <c r="E52" s="2" t="s">
        <v>177</v>
      </c>
      <c r="F52" s="2" t="s">
        <v>175</v>
      </c>
      <c r="G52" s="3" t="s">
        <v>23</v>
      </c>
    </row>
    <row r="53" spans="1:7" x14ac:dyDescent="0.3">
      <c r="A53" s="17" t="s">
        <v>457</v>
      </c>
      <c r="B53" s="17" t="s">
        <v>277</v>
      </c>
      <c r="C53" s="17" t="str">
        <f>VLOOKUP(A53,BD_CCTV,5,FALSE)</f>
        <v>PERIMETRO OESTE</v>
      </c>
      <c r="D53" s="17" t="str">
        <f>VLOOKUP(A53,BD_CCTV,6,FALSE)</f>
        <v>10.173.138.26</v>
      </c>
      <c r="E53" s="2" t="s">
        <v>177</v>
      </c>
      <c r="F53" s="2" t="s">
        <v>175</v>
      </c>
      <c r="G53" s="3" t="s">
        <v>23</v>
      </c>
    </row>
    <row r="54" spans="1:7" x14ac:dyDescent="0.3">
      <c r="A54" s="17" t="s">
        <v>458</v>
      </c>
      <c r="B54" s="17" t="s">
        <v>277</v>
      </c>
      <c r="C54" s="17" t="str">
        <f>VLOOKUP(A54,BD_CCTV,5,FALSE)</f>
        <v>PERIMETRO OESTE</v>
      </c>
      <c r="D54" s="17" t="str">
        <f>VLOOKUP(A54,BD_CCTV,6,FALSE)</f>
        <v>10.173.138.27</v>
      </c>
      <c r="E54" s="2" t="s">
        <v>177</v>
      </c>
      <c r="F54" s="2" t="s">
        <v>175</v>
      </c>
      <c r="G54" s="3" t="s">
        <v>23</v>
      </c>
    </row>
    <row r="55" spans="1:7" x14ac:dyDescent="0.3">
      <c r="A55" s="17" t="s">
        <v>459</v>
      </c>
      <c r="B55" s="17" t="s">
        <v>277</v>
      </c>
      <c r="C55" s="17" t="str">
        <f>VLOOKUP(A55,BD_CCTV,5,FALSE)</f>
        <v>PERIMETRO OESTE</v>
      </c>
      <c r="D55" s="17" t="str">
        <f>VLOOKUP(A55,BD_CCTV,6,FALSE)</f>
        <v>10.173.138.28</v>
      </c>
      <c r="E55" s="2" t="s">
        <v>177</v>
      </c>
      <c r="F55" s="2" t="s">
        <v>175</v>
      </c>
      <c r="G55" s="3" t="s">
        <v>23</v>
      </c>
    </row>
    <row r="56" spans="1:7" x14ac:dyDescent="0.3">
      <c r="A56" s="17" t="s">
        <v>460</v>
      </c>
      <c r="B56" s="17" t="s">
        <v>277</v>
      </c>
      <c r="C56" s="17" t="str">
        <f>VLOOKUP(A56,BD_CCTV,5,FALSE)</f>
        <v>PERIMETRO OESTE</v>
      </c>
      <c r="D56" s="17" t="str">
        <f>VLOOKUP(A56,BD_CCTV,6,FALSE)</f>
        <v>10.173.138.29</v>
      </c>
      <c r="E56" s="2" t="s">
        <v>177</v>
      </c>
      <c r="F56" s="2" t="s">
        <v>175</v>
      </c>
      <c r="G56" s="3" t="s">
        <v>23</v>
      </c>
    </row>
    <row r="57" spans="1:7" x14ac:dyDescent="0.3">
      <c r="A57" s="17" t="s">
        <v>461</v>
      </c>
      <c r="B57" s="17" t="s">
        <v>277</v>
      </c>
      <c r="C57" s="17" t="str">
        <f>VLOOKUP(A57,BD_CCTV,5,FALSE)</f>
        <v>PERIMETRO NOROESTE</v>
      </c>
      <c r="D57" s="17" t="str">
        <f>VLOOKUP(A57,BD_CCTV,6,FALSE)</f>
        <v>10.173.138.30</v>
      </c>
      <c r="E57" s="2" t="s">
        <v>177</v>
      </c>
      <c r="F57" s="2" t="s">
        <v>175</v>
      </c>
      <c r="G57" s="3" t="s">
        <v>23</v>
      </c>
    </row>
    <row r="58" spans="1:7" x14ac:dyDescent="0.3">
      <c r="A58" s="17" t="s">
        <v>462</v>
      </c>
      <c r="B58" s="17" t="s">
        <v>277</v>
      </c>
      <c r="C58" s="17" t="str">
        <f>VLOOKUP(A58,BD_CCTV,5,FALSE)</f>
        <v>PERIMETRO NOROESTE</v>
      </c>
      <c r="D58" s="17" t="str">
        <f>VLOOKUP(A58,BD_CCTV,6,FALSE)</f>
        <v>10.173.138.31</v>
      </c>
      <c r="E58" s="2" t="s">
        <v>177</v>
      </c>
      <c r="F58" s="2" t="s">
        <v>175</v>
      </c>
      <c r="G58" s="3" t="s">
        <v>23</v>
      </c>
    </row>
    <row r="59" spans="1:7" x14ac:dyDescent="0.3">
      <c r="A59" s="17" t="s">
        <v>463</v>
      </c>
      <c r="B59" s="17" t="s">
        <v>277</v>
      </c>
      <c r="C59" s="17" t="str">
        <f>VLOOKUP(A59,BD_CCTV,5,FALSE)</f>
        <v>PERIMETRO NORTE</v>
      </c>
      <c r="D59" s="17" t="str">
        <f>VLOOKUP(A59,BD_CCTV,6,FALSE)</f>
        <v>10.173.138.32</v>
      </c>
      <c r="E59" s="2" t="s">
        <v>177</v>
      </c>
      <c r="F59" s="2" t="s">
        <v>175</v>
      </c>
      <c r="G59" s="3" t="s">
        <v>23</v>
      </c>
    </row>
    <row r="60" spans="1:7" x14ac:dyDescent="0.3">
      <c r="A60" s="17" t="s">
        <v>464</v>
      </c>
      <c r="B60" s="17" t="s">
        <v>277</v>
      </c>
      <c r="C60" s="17" t="str">
        <f>VLOOKUP(A60,BD_CCTV,5,FALSE)</f>
        <v>PERIMETRO NORTE</v>
      </c>
      <c r="D60" s="17" t="str">
        <f>VLOOKUP(A60,BD_CCTV,6,FALSE)</f>
        <v>10.173.138.33</v>
      </c>
      <c r="E60" s="2" t="s">
        <v>177</v>
      </c>
      <c r="F60" s="2" t="s">
        <v>175</v>
      </c>
      <c r="G60" s="3" t="s">
        <v>23</v>
      </c>
    </row>
    <row r="61" spans="1:7" x14ac:dyDescent="0.3">
      <c r="A61" s="17" t="s">
        <v>465</v>
      </c>
      <c r="B61" s="17" t="s">
        <v>277</v>
      </c>
      <c r="C61" s="17" t="str">
        <f>VLOOKUP(A61,BD_CCTV,5,FALSE)</f>
        <v>PERIMETRO NORTE</v>
      </c>
      <c r="D61" s="17" t="str">
        <f>VLOOKUP(A61,BD_CCTV,6,FALSE)</f>
        <v>10.173.138.34</v>
      </c>
      <c r="E61" s="2" t="s">
        <v>177</v>
      </c>
      <c r="F61" s="2" t="s">
        <v>175</v>
      </c>
      <c r="G61" s="3" t="s">
        <v>23</v>
      </c>
    </row>
    <row r="62" spans="1:7" x14ac:dyDescent="0.3">
      <c r="A62" s="17" t="s">
        <v>466</v>
      </c>
      <c r="B62" s="17" t="s">
        <v>277</v>
      </c>
      <c r="C62" s="17" t="str">
        <f>VLOOKUP(A62,BD_CCTV,5,FALSE)</f>
        <v>PERIMETRO NORTE</v>
      </c>
      <c r="D62" s="17" t="str">
        <f>VLOOKUP(A62,BD_CCTV,6,FALSE)</f>
        <v>10.173.138.35</v>
      </c>
      <c r="E62" s="2" t="s">
        <v>177</v>
      </c>
      <c r="F62" s="2" t="s">
        <v>175</v>
      </c>
      <c r="G62" s="3" t="s">
        <v>23</v>
      </c>
    </row>
    <row r="63" spans="1:7" x14ac:dyDescent="0.3">
      <c r="A63" s="17" t="s">
        <v>467</v>
      </c>
      <c r="B63" s="17" t="s">
        <v>277</v>
      </c>
      <c r="C63" s="17" t="str">
        <f>VLOOKUP(A63,BD_CCTV,5,FALSE)</f>
        <v>PERIMETRO NORTE</v>
      </c>
      <c r="D63" s="17" t="str">
        <f>VLOOKUP(A63,BD_CCTV,6,FALSE)</f>
        <v>10.173.138.36</v>
      </c>
      <c r="E63" s="2" t="s">
        <v>177</v>
      </c>
      <c r="F63" s="2" t="s">
        <v>175</v>
      </c>
      <c r="G63" s="3" t="s">
        <v>23</v>
      </c>
    </row>
    <row r="64" spans="1:7" x14ac:dyDescent="0.3">
      <c r="A64" s="17" t="s">
        <v>468</v>
      </c>
      <c r="B64" s="17" t="s">
        <v>277</v>
      </c>
      <c r="C64" s="17" t="str">
        <f>VLOOKUP(A64,BD_CCTV,5,FALSE)</f>
        <v>PERIMETRO NORTE</v>
      </c>
      <c r="D64" s="17" t="str">
        <f>VLOOKUP(A64,BD_CCTV,6,FALSE)</f>
        <v>10.173.138.37</v>
      </c>
      <c r="E64" s="2" t="s">
        <v>177</v>
      </c>
      <c r="F64" s="2" t="s">
        <v>175</v>
      </c>
      <c r="G64" s="3" t="s">
        <v>23</v>
      </c>
    </row>
    <row r="65" spans="1:7" x14ac:dyDescent="0.3">
      <c r="A65" s="17" t="s">
        <v>469</v>
      </c>
      <c r="B65" s="17" t="s">
        <v>277</v>
      </c>
      <c r="C65" s="17" t="str">
        <f>VLOOKUP(A65,BD_CCTV,5,FALSE)</f>
        <v>PERIMETRO NORTE</v>
      </c>
      <c r="D65" s="17" t="str">
        <f>VLOOKUP(A65,BD_CCTV,6,FALSE)</f>
        <v>10.173.138.38</v>
      </c>
      <c r="E65" s="2" t="s">
        <v>177</v>
      </c>
      <c r="F65" s="2" t="s">
        <v>175</v>
      </c>
      <c r="G65" s="3" t="s">
        <v>23</v>
      </c>
    </row>
    <row r="66" spans="1:7" x14ac:dyDescent="0.3">
      <c r="A66" s="17" t="s">
        <v>470</v>
      </c>
      <c r="B66" s="17" t="s">
        <v>277</v>
      </c>
      <c r="C66" s="17" t="str">
        <f>VLOOKUP(A66,BD_CCTV,5,FALSE)</f>
        <v>PERIMETRO NORTE</v>
      </c>
      <c r="D66" s="17" t="str">
        <f>VLOOKUP(A66,BD_CCTV,6,FALSE)</f>
        <v>10.173.138.39</v>
      </c>
      <c r="E66" s="2" t="s">
        <v>177</v>
      </c>
      <c r="F66" s="2" t="s">
        <v>175</v>
      </c>
      <c r="G66" s="3" t="s">
        <v>23</v>
      </c>
    </row>
    <row r="67" spans="1:7" x14ac:dyDescent="0.3">
      <c r="A67" s="17" t="s">
        <v>471</v>
      </c>
      <c r="B67" s="17" t="s">
        <v>277</v>
      </c>
      <c r="C67" s="17" t="str">
        <f>VLOOKUP(A67,BD_CCTV,5,FALSE)</f>
        <v>PERIMETRO NOROESTE</v>
      </c>
      <c r="D67" s="17" t="str">
        <f>VLOOKUP(A67,BD_CCTV,6,FALSE)</f>
        <v>10.173.138.40</v>
      </c>
      <c r="E67" s="2" t="s">
        <v>177</v>
      </c>
      <c r="F67" s="2" t="s">
        <v>175</v>
      </c>
      <c r="G67" s="3" t="s">
        <v>23</v>
      </c>
    </row>
    <row r="68" spans="1:7" x14ac:dyDescent="0.3">
      <c r="A68" s="17" t="s">
        <v>472</v>
      </c>
      <c r="B68" s="17" t="s">
        <v>277</v>
      </c>
      <c r="C68" s="17" t="str">
        <f>VLOOKUP(A68,BD_CCTV,5,FALSE)</f>
        <v>PERIMETRO NOROESTE</v>
      </c>
      <c r="D68" s="17" t="str">
        <f>VLOOKUP(A68,BD_CCTV,6,FALSE)</f>
        <v>10.173.138.41</v>
      </c>
      <c r="E68" s="2" t="s">
        <v>177</v>
      </c>
      <c r="F68" s="2" t="s">
        <v>175</v>
      </c>
      <c r="G68" s="3" t="s">
        <v>23</v>
      </c>
    </row>
    <row r="69" spans="1:7" x14ac:dyDescent="0.3">
      <c r="A69" s="17" t="s">
        <v>473</v>
      </c>
      <c r="B69" s="17" t="s">
        <v>277</v>
      </c>
      <c r="C69" s="17" t="str">
        <f>VLOOKUP(A69,BD_CCTV,5,FALSE)</f>
        <v>PERIMETRO LESTE</v>
      </c>
      <c r="D69" s="17" t="str">
        <f>VLOOKUP(A69,BD_CCTV,6,FALSE)</f>
        <v>10.173.138.42</v>
      </c>
      <c r="E69" s="2" t="s">
        <v>177</v>
      </c>
      <c r="F69" s="2" t="s">
        <v>175</v>
      </c>
      <c r="G69" s="3" t="s">
        <v>23</v>
      </c>
    </row>
    <row r="70" spans="1:7" x14ac:dyDescent="0.3">
      <c r="A70" s="17" t="s">
        <v>474</v>
      </c>
      <c r="B70" s="17" t="s">
        <v>277</v>
      </c>
      <c r="C70" s="17" t="str">
        <f>VLOOKUP(A70,BD_CCTV,5,FALSE)</f>
        <v>PERIMETRO LESTE</v>
      </c>
      <c r="D70" s="17" t="str">
        <f>VLOOKUP(A70,BD_CCTV,6,FALSE)</f>
        <v>10.173.138.43</v>
      </c>
      <c r="E70" s="2" t="s">
        <v>177</v>
      </c>
      <c r="F70" s="2" t="s">
        <v>175</v>
      </c>
      <c r="G70" s="3" t="s">
        <v>23</v>
      </c>
    </row>
    <row r="71" spans="1:7" x14ac:dyDescent="0.3">
      <c r="A71" s="17" t="s">
        <v>475</v>
      </c>
      <c r="B71" s="17" t="s">
        <v>277</v>
      </c>
      <c r="C71" s="17" t="str">
        <f>VLOOKUP(A71,BD_CCTV,5,FALSE)</f>
        <v>PERIMETRO LESTE</v>
      </c>
      <c r="D71" s="17" t="str">
        <f>VLOOKUP(A71,BD_CCTV,6,FALSE)</f>
        <v>10.173.138.44</v>
      </c>
      <c r="E71" s="2" t="s">
        <v>177</v>
      </c>
      <c r="F71" s="2" t="s">
        <v>175</v>
      </c>
      <c r="G71" s="3" t="s">
        <v>23</v>
      </c>
    </row>
    <row r="72" spans="1:7" x14ac:dyDescent="0.3">
      <c r="A72" s="17" t="s">
        <v>476</v>
      </c>
      <c r="B72" s="17" t="s">
        <v>277</v>
      </c>
      <c r="C72" s="17" t="str">
        <f>VLOOKUP(A72,BD_CCTV,5,FALSE)</f>
        <v>PERIMETRO LESTE</v>
      </c>
      <c r="D72" s="17" t="str">
        <f>VLOOKUP(A72,BD_CCTV,6,FALSE)</f>
        <v>10.173.138.45</v>
      </c>
      <c r="E72" s="2" t="s">
        <v>177</v>
      </c>
      <c r="F72" s="2" t="s">
        <v>175</v>
      </c>
      <c r="G72" s="3" t="s">
        <v>23</v>
      </c>
    </row>
    <row r="73" spans="1:7" x14ac:dyDescent="0.3">
      <c r="A73" s="17" t="s">
        <v>477</v>
      </c>
      <c r="B73" s="17" t="s">
        <v>277</v>
      </c>
      <c r="C73" s="17" t="str">
        <f>VLOOKUP(A73,BD_CCTV,5,FALSE)</f>
        <v>PERIMETRO LESTE</v>
      </c>
      <c r="D73" s="17" t="str">
        <f>VLOOKUP(A73,BD_CCTV,6,FALSE)</f>
        <v>10.173.138.46</v>
      </c>
      <c r="E73" s="2" t="s">
        <v>177</v>
      </c>
      <c r="F73" s="2" t="s">
        <v>175</v>
      </c>
      <c r="G73" s="3" t="s">
        <v>23</v>
      </c>
    </row>
    <row r="74" spans="1:7" x14ac:dyDescent="0.3">
      <c r="A74" s="17" t="s">
        <v>478</v>
      </c>
      <c r="B74" s="17" t="s">
        <v>277</v>
      </c>
      <c r="C74" s="17" t="str">
        <f>VLOOKUP(A74,BD_CCTV,5,FALSE)</f>
        <v>PERIMETRO LESTE</v>
      </c>
      <c r="D74" s="17" t="str">
        <f>VLOOKUP(A74,BD_CCTV,6,FALSE)</f>
        <v>10.173.138.47</v>
      </c>
      <c r="E74" s="2" t="s">
        <v>177</v>
      </c>
      <c r="F74" s="2" t="s">
        <v>175</v>
      </c>
      <c r="G74" s="3" t="s">
        <v>23</v>
      </c>
    </row>
    <row r="75" spans="1:7" x14ac:dyDescent="0.3">
      <c r="A75" s="17" t="s">
        <v>479</v>
      </c>
      <c r="B75" s="17" t="s">
        <v>277</v>
      </c>
      <c r="C75" s="17" t="str">
        <f>VLOOKUP(A75,BD_CCTV,5,FALSE)</f>
        <v>ACESSO SL SERVIDOR</v>
      </c>
      <c r="D75" s="17" t="str">
        <f>VLOOKUP(A75,BD_CCTV,6,FALSE)</f>
        <v>10.173.138.48</v>
      </c>
      <c r="E75" s="2"/>
      <c r="F75" s="2" t="s">
        <v>175</v>
      </c>
      <c r="G75" s="3" t="s">
        <v>23</v>
      </c>
    </row>
    <row r="76" spans="1:7" x14ac:dyDescent="0.3">
      <c r="A76" s="17" t="s">
        <v>480</v>
      </c>
      <c r="B76" s="17" t="s">
        <v>277</v>
      </c>
      <c r="C76" s="17" t="str">
        <f>VLOOKUP(A76,BD_CCTV,5,FALSE)</f>
        <v>ACESSO SUBSTAÇÃO 01</v>
      </c>
      <c r="D76" s="17" t="str">
        <f>VLOOKUP(A76,BD_CCTV,6,FALSE)</f>
        <v>10.173.138.49</v>
      </c>
      <c r="E76" s="2"/>
      <c r="F76" s="2" t="s">
        <v>175</v>
      </c>
      <c r="G76" s="3" t="s">
        <v>23</v>
      </c>
    </row>
    <row r="77" spans="1:7" x14ac:dyDescent="0.3">
      <c r="A77" s="17" t="s">
        <v>481</v>
      </c>
      <c r="B77" s="17" t="s">
        <v>277</v>
      </c>
      <c r="C77" s="17" t="str">
        <f>VLOOKUP(A77,BD_CCTV,5,FALSE)</f>
        <v>ACESSO SUBSTAÇÃO</v>
      </c>
      <c r="D77" s="17" t="str">
        <f>VLOOKUP(A77,BD_CCTV,6,FALSE)</f>
        <v>10.173.138.50</v>
      </c>
      <c r="E77" s="2"/>
      <c r="F77" s="2" t="s">
        <v>175</v>
      </c>
      <c r="G77" s="3" t="s">
        <v>23</v>
      </c>
    </row>
    <row r="78" spans="1:7" x14ac:dyDescent="0.3">
      <c r="A78" s="17" t="s">
        <v>482</v>
      </c>
      <c r="B78" s="17" t="s">
        <v>277</v>
      </c>
      <c r="C78" s="17" t="str">
        <f>VLOOKUP(A78,BD_CCTV,5,FALSE)</f>
        <v>ACESSO ARMAZEM</v>
      </c>
      <c r="D78" s="17" t="str">
        <f>VLOOKUP(A78,BD_CCTV,6,FALSE)</f>
        <v>10.173.138.51</v>
      </c>
      <c r="E78" s="2"/>
      <c r="F78" s="2" t="s">
        <v>175</v>
      </c>
      <c r="G78" s="3" t="s">
        <v>23</v>
      </c>
    </row>
    <row r="79" spans="1:7" x14ac:dyDescent="0.3">
      <c r="A79" s="17" t="s">
        <v>483</v>
      </c>
      <c r="B79" s="17" t="s">
        <v>277</v>
      </c>
      <c r="C79" s="17" t="str">
        <f>VLOOKUP(A79,BD_CCTV,5,FALSE)</f>
        <v>ADMINISTRATIVO</v>
      </c>
      <c r="D79" s="17" t="str">
        <f>VLOOKUP(A79,BD_CCTV,6,FALSE)</f>
        <v>10.173.138.52</v>
      </c>
      <c r="E79" s="2"/>
      <c r="F79" s="2" t="s">
        <v>175</v>
      </c>
      <c r="G79" s="3" t="s">
        <v>23</v>
      </c>
    </row>
    <row r="80" spans="1:7" x14ac:dyDescent="0.3">
      <c r="A80" s="17" t="s">
        <v>484</v>
      </c>
      <c r="B80" s="17" t="s">
        <v>277</v>
      </c>
      <c r="C80" s="17" t="str">
        <f>VLOOKUP(A80,BD_CCTV,5,FALSE)</f>
        <v>1 ANDAR LIMPEZA</v>
      </c>
      <c r="D80" s="17" t="str">
        <f>VLOOKUP(A80,BD_CCTV,6,FALSE)</f>
        <v>10.173.138.53</v>
      </c>
      <c r="E80" s="2"/>
      <c r="F80" s="2" t="s">
        <v>175</v>
      </c>
      <c r="G80" s="3" t="s">
        <v>23</v>
      </c>
    </row>
    <row r="81" spans="1:7" x14ac:dyDescent="0.3">
      <c r="A81" s="17" t="s">
        <v>485</v>
      </c>
      <c r="B81" s="17" t="s">
        <v>277</v>
      </c>
      <c r="C81" s="17" t="str">
        <f>VLOOKUP(A81,BD_CCTV,5,FALSE)</f>
        <v>ACESSO A PORTARIA</v>
      </c>
      <c r="D81" s="17" t="str">
        <f>VLOOKUP(A81,BD_CCTV,6,FALSE)</f>
        <v>10.173.138.54</v>
      </c>
      <c r="E81" s="2"/>
      <c r="F81" s="2" t="s">
        <v>175</v>
      </c>
      <c r="G81" s="3" t="s">
        <v>23</v>
      </c>
    </row>
    <row r="82" spans="1:7" x14ac:dyDescent="0.3">
      <c r="A82" s="17" t="s">
        <v>486</v>
      </c>
      <c r="B82" s="17" t="s">
        <v>277</v>
      </c>
      <c r="C82" s="17" t="str">
        <f>VLOOKUP(A82,BD_CCTV,5,FALSE)</f>
        <v>ACESSO A SALA CFTV</v>
      </c>
      <c r="D82" s="17" t="str">
        <f>VLOOKUP(A82,BD_CCTV,6,FALSE)</f>
        <v>10.173.138.55</v>
      </c>
      <c r="E82" s="2"/>
      <c r="F82" s="2" t="s">
        <v>175</v>
      </c>
      <c r="G82" s="3" t="s">
        <v>23</v>
      </c>
    </row>
    <row r="83" spans="1:7" x14ac:dyDescent="0.3">
      <c r="A83" s="17" t="s">
        <v>487</v>
      </c>
      <c r="B83" s="17" t="s">
        <v>277</v>
      </c>
      <c r="C83" s="17" t="str">
        <f>VLOOKUP(A83,BD_CCTV,5,FALSE)</f>
        <v>CANCELA ENTRADA E SAIDA</v>
      </c>
      <c r="D83" s="17" t="str">
        <f>VLOOKUP(A83,BD_CCTV,6,FALSE)</f>
        <v>10.173.138.56</v>
      </c>
      <c r="E83" s="2"/>
      <c r="F83" s="2" t="s">
        <v>175</v>
      </c>
      <c r="G83" s="3" t="s">
        <v>23</v>
      </c>
    </row>
    <row r="84" spans="1:7" x14ac:dyDescent="0.3">
      <c r="A84" s="17" t="s">
        <v>488</v>
      </c>
      <c r="B84" s="17" t="s">
        <v>277</v>
      </c>
      <c r="C84" s="17" t="str">
        <f>VLOOKUP(A84,BD_CCTV,5,FALSE)</f>
        <v>PATIO SILOS</v>
      </c>
      <c r="D84" s="17" t="str">
        <f>VLOOKUP(A84,BD_CCTV,6,FALSE)</f>
        <v>10.173.138.57</v>
      </c>
      <c r="E84" s="2"/>
      <c r="F84" s="2" t="s">
        <v>175</v>
      </c>
      <c r="G84" s="3" t="s">
        <v>23</v>
      </c>
    </row>
    <row r="85" spans="1:7" x14ac:dyDescent="0.3">
      <c r="A85" s="17" t="s">
        <v>489</v>
      </c>
      <c r="B85" s="17" t="s">
        <v>277</v>
      </c>
      <c r="C85" s="17" t="str">
        <f>VLOOKUP(A85,BD_CCTV,5,FALSE)</f>
        <v>ESTEIRA</v>
      </c>
      <c r="D85" s="17" t="str">
        <f>VLOOKUP(A85,BD_CCTV,6,FALSE)</f>
        <v>10.173.138.58</v>
      </c>
      <c r="E85" s="2"/>
      <c r="F85" s="2" t="s">
        <v>175</v>
      </c>
      <c r="G85" s="3" t="s">
        <v>23</v>
      </c>
    </row>
    <row r="86" spans="1:7" x14ac:dyDescent="0.3">
      <c r="A86" s="17" t="s">
        <v>490</v>
      </c>
      <c r="B86" s="17" t="s">
        <v>277</v>
      </c>
      <c r="C86" s="17" t="str">
        <f>VLOOKUP(A86,BD_CCTV,5,FALSE)</f>
        <v>ESTEIRA</v>
      </c>
      <c r="D86" s="17" t="str">
        <f>VLOOKUP(A86,BD_CCTV,6,FALSE)</f>
        <v>10.173.138.59</v>
      </c>
      <c r="E86" s="2"/>
      <c r="F86" s="2" t="s">
        <v>175</v>
      </c>
      <c r="G86" s="3" t="s">
        <v>23</v>
      </c>
    </row>
    <row r="87" spans="1:7" x14ac:dyDescent="0.3">
      <c r="A87" s="17" t="s">
        <v>491</v>
      </c>
      <c r="B87" s="17" t="s">
        <v>277</v>
      </c>
      <c r="C87" s="17" t="str">
        <f>VLOOKUP(A87,BD_CCTV,5,FALSE)</f>
        <v>SUBSTAÇÃO ESTEIRA</v>
      </c>
      <c r="D87" s="17" t="str">
        <f>VLOOKUP(A87,BD_CCTV,6,FALSE)</f>
        <v>10.173.138.60</v>
      </c>
      <c r="E87" s="2"/>
      <c r="F87" s="2" t="s">
        <v>175</v>
      </c>
      <c r="G87" s="3" t="s">
        <v>23</v>
      </c>
    </row>
    <row r="88" spans="1:7" x14ac:dyDescent="0.3">
      <c r="A88" s="17" t="s">
        <v>492</v>
      </c>
      <c r="B88" s="17" t="s">
        <v>277</v>
      </c>
      <c r="C88" s="17" t="str">
        <f>VLOOKUP(A88,BD_CCTV,5,FALSE)</f>
        <v>ESTEIRA</v>
      </c>
      <c r="D88" s="17" t="str">
        <f>VLOOKUP(A88,BD_CCTV,6,FALSE)</f>
        <v>10.173.138.61</v>
      </c>
      <c r="E88" s="2"/>
      <c r="F88" s="2" t="s">
        <v>175</v>
      </c>
      <c r="G88" s="3" t="s">
        <v>23</v>
      </c>
    </row>
    <row r="89" spans="1:7" x14ac:dyDescent="0.3">
      <c r="A89" s="17" t="s">
        <v>493</v>
      </c>
      <c r="B89" s="17" t="s">
        <v>277</v>
      </c>
      <c r="C89" s="17" t="str">
        <f>VLOOKUP(A89,BD_CCTV,5,FALSE)</f>
        <v>ESTEIRA</v>
      </c>
      <c r="D89" s="17" t="str">
        <f>VLOOKUP(A89,BD_CCTV,6,FALSE)</f>
        <v>10.173.138.62</v>
      </c>
      <c r="E89" s="2"/>
      <c r="F89" s="2" t="s">
        <v>175</v>
      </c>
      <c r="G89" s="3" t="s">
        <v>23</v>
      </c>
    </row>
    <row r="90" spans="1:7" x14ac:dyDescent="0.3">
      <c r="A90" s="17" t="s">
        <v>494</v>
      </c>
      <c r="B90" s="17" t="s">
        <v>277</v>
      </c>
      <c r="C90" s="17" t="str">
        <f>VLOOKUP(A90,BD_CCTV,5,FALSE)</f>
        <v>SUBSTAÇÃO ESTEIRA</v>
      </c>
      <c r="D90" s="17" t="str">
        <f>VLOOKUP(A90,BD_CCTV,6,FALSE)</f>
        <v>10.173.138.63</v>
      </c>
      <c r="E90" s="2"/>
      <c r="F90" s="2" t="s">
        <v>175</v>
      </c>
      <c r="G90" s="3" t="s">
        <v>23</v>
      </c>
    </row>
    <row r="91" spans="1:7" x14ac:dyDescent="0.3">
      <c r="A91" s="17" t="s">
        <v>495</v>
      </c>
      <c r="B91" s="17" t="s">
        <v>277</v>
      </c>
      <c r="C91" s="17" t="str">
        <f>VLOOKUP(A91,BD_CCTV,5,FALSE)</f>
        <v>ESTEIRA</v>
      </c>
      <c r="D91" s="17" t="str">
        <f>VLOOKUP(A91,BD_CCTV,6,FALSE)</f>
        <v>10.173.138.64</v>
      </c>
      <c r="E91" s="2"/>
      <c r="F91" s="2" t="s">
        <v>175</v>
      </c>
      <c r="G91" s="3" t="s">
        <v>23</v>
      </c>
    </row>
    <row r="92" spans="1:7" x14ac:dyDescent="0.3">
      <c r="A92" s="17" t="s">
        <v>496</v>
      </c>
      <c r="B92" s="17" t="s">
        <v>277</v>
      </c>
      <c r="C92" s="17" t="str">
        <f>VLOOKUP(A92,BD_CCTV,5,FALSE)</f>
        <v>ACESSO A SUBSTAÇÃO 2</v>
      </c>
      <c r="D92" s="17" t="str">
        <f>VLOOKUP(A92,BD_CCTV,6,FALSE)</f>
        <v>10.173.138.65</v>
      </c>
      <c r="E92" s="2"/>
      <c r="F92" s="2" t="s">
        <v>175</v>
      </c>
      <c r="G92" s="3" t="s">
        <v>23</v>
      </c>
    </row>
    <row r="93" spans="1:7" x14ac:dyDescent="0.3">
      <c r="A93" s="17" t="s">
        <v>497</v>
      </c>
      <c r="B93" s="17" t="s">
        <v>277</v>
      </c>
      <c r="C93" s="17" t="str">
        <f>VLOOKUP(A93,BD_CCTV,5,FALSE)</f>
        <v>SALA CFTV</v>
      </c>
      <c r="D93" s="17" t="str">
        <f>VLOOKUP(A93,BD_CCTV,6,FALSE)</f>
        <v>10.173.138.66</v>
      </c>
      <c r="E93" s="2"/>
      <c r="F93" s="2" t="s">
        <v>175</v>
      </c>
      <c r="G93" s="3" t="s">
        <v>23</v>
      </c>
    </row>
    <row r="94" spans="1:7" x14ac:dyDescent="0.3">
      <c r="A94" s="17" t="s">
        <v>498</v>
      </c>
      <c r="B94" s="17" t="s">
        <v>277</v>
      </c>
      <c r="C94" s="17" t="e">
        <f>VLOOKUP(A94,BD_CCTV,5,FALSE)</f>
        <v>#N/A</v>
      </c>
      <c r="D94" s="17" t="e">
        <f>VLOOKUP(A94,BD_CCTV,6,FALSE)</f>
        <v>#N/A</v>
      </c>
      <c r="E94" s="2"/>
      <c r="F94" s="2" t="s">
        <v>175</v>
      </c>
      <c r="G94" s="3" t="s">
        <v>23</v>
      </c>
    </row>
    <row r="95" spans="1:7" x14ac:dyDescent="0.3">
      <c r="A95" s="17" t="s">
        <v>499</v>
      </c>
      <c r="B95" s="17" t="s">
        <v>277</v>
      </c>
      <c r="C95" s="17" t="str">
        <f>VLOOKUP(A95,BD_CCTV,5,FALSE)</f>
        <v>ENTRADA DA PRODUÇÃO</v>
      </c>
      <c r="D95" s="17" t="str">
        <f>VLOOKUP(A95,BD_CCTV,6,FALSE)</f>
        <v>10.173.138.67</v>
      </c>
      <c r="E95" s="2"/>
      <c r="F95" s="2" t="s">
        <v>175</v>
      </c>
      <c r="G95" s="3" t="s">
        <v>23</v>
      </c>
    </row>
    <row r="96" spans="1:7" x14ac:dyDescent="0.3">
      <c r="A96" s="17" t="s">
        <v>500</v>
      </c>
      <c r="B96" s="17" t="s">
        <v>277</v>
      </c>
      <c r="C96" s="17" t="str">
        <f>VLOOKUP(A96,BD_CCTV,5,FALSE)</f>
        <v>ENTRADA DA LOGISTICA</v>
      </c>
      <c r="D96" s="17" t="str">
        <f>VLOOKUP(A96,BD_CCTV,6,FALSE)</f>
        <v>10.173.138.68</v>
      </c>
      <c r="E96" s="2"/>
      <c r="F96" s="2" t="s">
        <v>175</v>
      </c>
      <c r="G96" s="3" t="s">
        <v>23</v>
      </c>
    </row>
    <row r="97" spans="1:7" x14ac:dyDescent="0.3">
      <c r="A97" s="17" t="s">
        <v>501</v>
      </c>
      <c r="B97" s="17" t="s">
        <v>277</v>
      </c>
      <c r="C97" s="17" t="str">
        <f>VLOOKUP(A97,BD_CCTV,5,FALSE)</f>
        <v>REFEITORIO</v>
      </c>
      <c r="D97" s="17" t="str">
        <f>VLOOKUP(A97,BD_CCTV,6,FALSE)</f>
        <v>10.173.138.70</v>
      </c>
      <c r="E97" s="2"/>
      <c r="F97" s="2" t="s">
        <v>175</v>
      </c>
      <c r="G97" s="3" t="s">
        <v>23</v>
      </c>
    </row>
    <row r="98" spans="1:7" ht="28.8" x14ac:dyDescent="0.3">
      <c r="A98" s="17" t="s">
        <v>502</v>
      </c>
      <c r="B98" s="17" t="s">
        <v>277</v>
      </c>
      <c r="C98" s="17" t="str">
        <f>VLOOKUP(A98,BD_CCTV,5,FALSE)</f>
        <v>REFEITORIO ACESSO A COZINHA</v>
      </c>
      <c r="D98" s="17" t="str">
        <f>VLOOKUP(A98,BD_CCTV,6,FALSE)</f>
        <v>10.173.138.71</v>
      </c>
      <c r="E98" s="2"/>
      <c r="F98" s="2" t="s">
        <v>175</v>
      </c>
      <c r="G98" s="3" t="s">
        <v>23</v>
      </c>
    </row>
  </sheetData>
  <sortState xmlns:xlrd2="http://schemas.microsoft.com/office/spreadsheetml/2017/richdata2" ref="A4:H37">
    <sortCondition ref="A4:A37"/>
  </sortState>
  <mergeCells count="1">
    <mergeCell ref="A1:H1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D704D-64FF-4399-80E2-5D7A08D7457E}">
  <dimension ref="A1:H68"/>
  <sheetViews>
    <sheetView topLeftCell="A58" workbookViewId="0">
      <selection activeCell="B45" sqref="B45"/>
    </sheetView>
  </sheetViews>
  <sheetFormatPr defaultRowHeight="14.4" x14ac:dyDescent="0.3"/>
  <cols>
    <col min="1" max="1" width="24.88671875" bestFit="1" customWidth="1"/>
    <col min="2" max="2" width="38.88671875" bestFit="1" customWidth="1"/>
    <col min="3" max="3" width="9.44140625" bestFit="1" customWidth="1"/>
    <col min="4" max="4" width="3" bestFit="1" customWidth="1"/>
    <col min="5" max="5" width="27.6640625" bestFit="1" customWidth="1"/>
    <col min="6" max="6" width="12.6640625" bestFit="1" customWidth="1"/>
    <col min="7" max="7" width="12.6640625" customWidth="1"/>
    <col min="8" max="8" width="12.6640625" bestFit="1" customWidth="1"/>
  </cols>
  <sheetData>
    <row r="1" spans="1:8" x14ac:dyDescent="0.3">
      <c r="A1" t="s">
        <v>441</v>
      </c>
    </row>
    <row r="2" spans="1:8" x14ac:dyDescent="0.3">
      <c r="A2" t="str">
        <f>$A$1&amp;C2</f>
        <v>BR-PE-IPO1-CCTV-CAM - 001</v>
      </c>
      <c r="B2" t="s">
        <v>278</v>
      </c>
      <c r="C2" t="str">
        <f>MID(B2,1,9)</f>
        <v>CAM - 001</v>
      </c>
      <c r="D2">
        <v>1</v>
      </c>
      <c r="E2" t="s">
        <v>279</v>
      </c>
      <c r="F2" t="s">
        <v>375</v>
      </c>
      <c r="G2">
        <v>-839499167457789</v>
      </c>
      <c r="H2">
        <v>-349800387465946</v>
      </c>
    </row>
    <row r="3" spans="1:8" x14ac:dyDescent="0.3">
      <c r="A3" t="str">
        <f>$A$1&amp;C3</f>
        <v>BR-PE-IPO1-CCTV-CAM - 002</v>
      </c>
      <c r="B3" t="s">
        <v>280</v>
      </c>
      <c r="C3" t="str">
        <f t="shared" ref="C3:C66" si="0">MID(B3,1,9)</f>
        <v>CAM - 002</v>
      </c>
      <c r="D3">
        <v>2</v>
      </c>
      <c r="E3" t="s">
        <v>279</v>
      </c>
      <c r="F3" t="s">
        <v>376</v>
      </c>
      <c r="G3">
        <v>-839502241334003</v>
      </c>
      <c r="H3">
        <v>-349800597738073</v>
      </c>
    </row>
    <row r="4" spans="1:8" x14ac:dyDescent="0.3">
      <c r="A4" t="str">
        <f>$A$1&amp;C4</f>
        <v>BR-PE-IPO1-CCTV-CAM - 003</v>
      </c>
      <c r="B4" t="s">
        <v>281</v>
      </c>
      <c r="C4" t="str">
        <f t="shared" si="0"/>
        <v>CAM - 003</v>
      </c>
      <c r="D4">
        <v>3</v>
      </c>
      <c r="E4" t="s">
        <v>279</v>
      </c>
      <c r="F4" t="s">
        <v>377</v>
      </c>
      <c r="G4">
        <v>-839496723611927</v>
      </c>
      <c r="H4">
        <v>-349800818450684</v>
      </c>
    </row>
    <row r="5" spans="1:8" x14ac:dyDescent="0.3">
      <c r="A5" t="str">
        <f>$A$1&amp;C5</f>
        <v>BR-PE-IPO1-CCTV-CAM - 004</v>
      </c>
      <c r="B5" t="s">
        <v>282</v>
      </c>
      <c r="C5" t="str">
        <f t="shared" si="0"/>
        <v>CAM - 004</v>
      </c>
      <c r="D5">
        <v>4</v>
      </c>
      <c r="E5" t="s">
        <v>283</v>
      </c>
      <c r="F5" t="s">
        <v>378</v>
      </c>
      <c r="G5">
        <v>-83951250895223</v>
      </c>
      <c r="H5">
        <v>-349806546756134</v>
      </c>
    </row>
    <row r="6" spans="1:8" x14ac:dyDescent="0.3">
      <c r="A6" t="str">
        <f>$A$1&amp;C6</f>
        <v>BR-PE-IPO1-CCTV-CAM - 005</v>
      </c>
      <c r="B6" t="s">
        <v>284</v>
      </c>
      <c r="C6" t="str">
        <f t="shared" si="0"/>
        <v>CAM - 005</v>
      </c>
      <c r="D6">
        <v>5</v>
      </c>
      <c r="E6" t="s">
        <v>283</v>
      </c>
      <c r="F6" t="s">
        <v>379</v>
      </c>
      <c r="G6">
        <v>-839512792667867</v>
      </c>
      <c r="H6">
        <v>-349806404285613</v>
      </c>
    </row>
    <row r="7" spans="1:8" x14ac:dyDescent="0.3">
      <c r="A7" t="str">
        <f>$A$1&amp;C7</f>
        <v>BR-PE-IPO1-CCTV-CAM - 006</v>
      </c>
      <c r="B7" t="s">
        <v>285</v>
      </c>
      <c r="C7" t="str">
        <f t="shared" si="0"/>
        <v>CAM - 006</v>
      </c>
      <c r="D7">
        <v>6</v>
      </c>
      <c r="E7" t="s">
        <v>283</v>
      </c>
      <c r="F7" t="s">
        <v>380</v>
      </c>
      <c r="G7">
        <v>-839518832756237</v>
      </c>
      <c r="H7">
        <v>-349810999661202</v>
      </c>
    </row>
    <row r="8" spans="1:8" x14ac:dyDescent="0.3">
      <c r="A8" t="str">
        <f>$A$1&amp;C8</f>
        <v>BR-PE-IPO1-CCTV-CAM - 007</v>
      </c>
      <c r="B8" t="s">
        <v>286</v>
      </c>
      <c r="C8" t="str">
        <f t="shared" si="0"/>
        <v>CAM - 007</v>
      </c>
      <c r="D8">
        <v>7</v>
      </c>
      <c r="E8" t="s">
        <v>283</v>
      </c>
      <c r="F8" t="s">
        <v>381</v>
      </c>
      <c r="G8">
        <v>-839518647189521</v>
      </c>
      <c r="H8">
        <v>-349811145036329</v>
      </c>
    </row>
    <row r="9" spans="1:8" x14ac:dyDescent="0.3">
      <c r="A9" t="str">
        <f>$A$1&amp;C9</f>
        <v>BR-PE-IPO1-CCTV-CAM - 008</v>
      </c>
      <c r="B9" t="s">
        <v>287</v>
      </c>
      <c r="C9" t="str">
        <f t="shared" si="0"/>
        <v>CAM - 008</v>
      </c>
      <c r="D9">
        <v>8</v>
      </c>
      <c r="E9" t="s">
        <v>283</v>
      </c>
      <c r="F9" t="s">
        <v>382</v>
      </c>
      <c r="G9">
        <v>-8395277132448</v>
      </c>
      <c r="H9">
        <v>-349817039800978</v>
      </c>
    </row>
    <row r="10" spans="1:8" x14ac:dyDescent="0.3">
      <c r="A10" t="str">
        <f>$A$1&amp;C10</f>
        <v>BR-PE-IPO1-CCTV-CAM - 009</v>
      </c>
      <c r="B10" t="s">
        <v>288</v>
      </c>
      <c r="C10" t="str">
        <f t="shared" si="0"/>
        <v>CAM - 009</v>
      </c>
      <c r="D10">
        <v>9</v>
      </c>
      <c r="E10" t="s">
        <v>283</v>
      </c>
      <c r="F10" t="s">
        <v>383</v>
      </c>
      <c r="G10">
        <v>-839527784720926</v>
      </c>
      <c r="H10">
        <v>-349817172109514</v>
      </c>
    </row>
    <row r="11" spans="1:8" x14ac:dyDescent="0.3">
      <c r="A11" t="str">
        <f>$A$1&amp;C11</f>
        <v>BR-PE-IPO1-CCTV-CAM - 010</v>
      </c>
      <c r="B11" t="s">
        <v>289</v>
      </c>
      <c r="C11" t="str">
        <f t="shared" si="0"/>
        <v>CAM - 010</v>
      </c>
      <c r="D11">
        <v>10</v>
      </c>
      <c r="E11" t="s">
        <v>283</v>
      </c>
      <c r="F11" t="s">
        <v>384</v>
      </c>
      <c r="G11">
        <v>-839545104624989</v>
      </c>
      <c r="H11">
        <v>-349823510937675</v>
      </c>
    </row>
    <row r="12" spans="1:8" x14ac:dyDescent="0.3">
      <c r="A12" t="str">
        <f>$A$1&amp;C12</f>
        <v>BR-PE-IPO1-CCTV-CAM - 011</v>
      </c>
      <c r="B12" t="s">
        <v>290</v>
      </c>
      <c r="C12" t="str">
        <f t="shared" si="0"/>
        <v>CAM - 011</v>
      </c>
      <c r="D12">
        <v>11</v>
      </c>
      <c r="E12" t="s">
        <v>283</v>
      </c>
      <c r="F12" t="s">
        <v>385</v>
      </c>
      <c r="G12">
        <v>-839545565775499</v>
      </c>
      <c r="H12">
        <v>-349824040853502</v>
      </c>
    </row>
    <row r="13" spans="1:8" x14ac:dyDescent="0.3">
      <c r="A13" t="str">
        <f>$A$1&amp;C13</f>
        <v>BR-PE-IPO1-CCTV-CAM - 012</v>
      </c>
      <c r="B13" t="s">
        <v>291</v>
      </c>
      <c r="C13" t="str">
        <f t="shared" si="0"/>
        <v>CAM - 012</v>
      </c>
      <c r="D13">
        <v>12</v>
      </c>
      <c r="E13" t="s">
        <v>283</v>
      </c>
      <c r="F13" t="s">
        <v>386</v>
      </c>
      <c r="G13">
        <v>-83955100187335</v>
      </c>
      <c r="H13">
        <v>-349827176533504</v>
      </c>
    </row>
    <row r="14" spans="1:8" x14ac:dyDescent="0.3">
      <c r="A14" t="str">
        <f>$A$1&amp;C14</f>
        <v>BR-PE-IPO1-CCTV-CAM - 013</v>
      </c>
      <c r="B14" t="s">
        <v>292</v>
      </c>
      <c r="C14" t="str">
        <f t="shared" si="0"/>
        <v>CAM - 013</v>
      </c>
      <c r="D14">
        <v>13</v>
      </c>
      <c r="E14" t="s">
        <v>293</v>
      </c>
      <c r="F14" t="s">
        <v>387</v>
      </c>
      <c r="G14">
        <v>-839551714956152</v>
      </c>
      <c r="H14">
        <v>-349827774082111</v>
      </c>
    </row>
    <row r="15" spans="1:8" x14ac:dyDescent="0.3">
      <c r="A15" t="str">
        <f>$A$1&amp;C15</f>
        <v>BR-PE-IPO1-CCTV-CAM - 014</v>
      </c>
      <c r="B15" t="s">
        <v>294</v>
      </c>
      <c r="C15" t="str">
        <f t="shared" si="0"/>
        <v>CAM - 014</v>
      </c>
      <c r="D15">
        <v>14</v>
      </c>
      <c r="E15" t="s">
        <v>295</v>
      </c>
      <c r="F15" t="s">
        <v>388</v>
      </c>
      <c r="G15">
        <v>-83948453463092</v>
      </c>
      <c r="H15">
        <v>-349827912467449</v>
      </c>
    </row>
    <row r="16" spans="1:8" x14ac:dyDescent="0.3">
      <c r="A16" t="str">
        <f>$A$1&amp;C16</f>
        <v>BR-PE-IPO1-CCTV-CAM - 015</v>
      </c>
      <c r="B16" t="s">
        <v>296</v>
      </c>
      <c r="C16" t="str">
        <f t="shared" si="0"/>
        <v>CAM - 015</v>
      </c>
      <c r="D16">
        <v>15</v>
      </c>
      <c r="E16" t="s">
        <v>295</v>
      </c>
      <c r="F16" t="s">
        <v>389</v>
      </c>
      <c r="G16">
        <v>-839477872221857</v>
      </c>
      <c r="H16">
        <v>-349827895666873</v>
      </c>
    </row>
    <row r="17" spans="1:8" x14ac:dyDescent="0.3">
      <c r="A17" t="str">
        <f>$A$1&amp;C17</f>
        <v>BR-PE-IPO1-CCTV-CAM - 016</v>
      </c>
      <c r="B17" t="s">
        <v>297</v>
      </c>
      <c r="C17" t="str">
        <f t="shared" si="0"/>
        <v>CAM - 016</v>
      </c>
      <c r="D17">
        <v>16</v>
      </c>
      <c r="E17" t="s">
        <v>295</v>
      </c>
      <c r="F17" t="s">
        <v>390</v>
      </c>
      <c r="G17">
        <v>-839430662528918</v>
      </c>
      <c r="H17">
        <v>-349828184803776</v>
      </c>
    </row>
    <row r="18" spans="1:8" x14ac:dyDescent="0.3">
      <c r="A18" t="str">
        <f>$A$1&amp;C18</f>
        <v>BR-PE-IPO1-CCTV-CAM - 017</v>
      </c>
      <c r="B18" t="s">
        <v>298</v>
      </c>
      <c r="C18" t="str">
        <f t="shared" si="0"/>
        <v>CAM - 017</v>
      </c>
      <c r="D18">
        <v>17</v>
      </c>
      <c r="E18" t="s">
        <v>295</v>
      </c>
      <c r="F18" t="s">
        <v>391</v>
      </c>
      <c r="G18">
        <v>-839422921647872</v>
      </c>
      <c r="H18">
        <v>-349828101732652</v>
      </c>
    </row>
    <row r="19" spans="1:8" x14ac:dyDescent="0.3">
      <c r="A19" t="str">
        <f>$A$1&amp;C19</f>
        <v>BR-PE-IPO1-CCTV-CAM - 018</v>
      </c>
      <c r="B19" t="s">
        <v>299</v>
      </c>
      <c r="C19" t="str">
        <f t="shared" si="0"/>
        <v>CAM - 018</v>
      </c>
      <c r="D19">
        <v>18</v>
      </c>
      <c r="E19" t="s">
        <v>295</v>
      </c>
      <c r="F19" t="s">
        <v>392</v>
      </c>
      <c r="G19">
        <v>-839361967763889</v>
      </c>
      <c r="H19">
        <v>-349828915014929</v>
      </c>
    </row>
    <row r="20" spans="1:8" x14ac:dyDescent="0.3">
      <c r="A20" t="str">
        <f>$A$1&amp;C20</f>
        <v>BR-PE-IPO1-CCTV-CAM - 019</v>
      </c>
      <c r="B20" t="s">
        <v>300</v>
      </c>
      <c r="C20" t="str">
        <f t="shared" si="0"/>
        <v>CAM - 019</v>
      </c>
      <c r="D20">
        <v>19</v>
      </c>
      <c r="E20" t="s">
        <v>295</v>
      </c>
      <c r="F20" t="s">
        <v>393</v>
      </c>
      <c r="G20">
        <v>-839356791936792</v>
      </c>
      <c r="H20">
        <v>-349828938028074</v>
      </c>
    </row>
    <row r="21" spans="1:8" x14ac:dyDescent="0.3">
      <c r="A21" t="str">
        <f>$A$1&amp;C21</f>
        <v>BR-PE-IPO1-CCTV-CAM - 020</v>
      </c>
      <c r="B21" t="s">
        <v>301</v>
      </c>
      <c r="C21" t="str">
        <f t="shared" si="0"/>
        <v>CAM - 020</v>
      </c>
      <c r="D21">
        <v>20</v>
      </c>
      <c r="E21" t="s">
        <v>302</v>
      </c>
      <c r="F21" t="s">
        <v>394</v>
      </c>
      <c r="G21">
        <v>-839309657801317</v>
      </c>
      <c r="H21">
        <v>-349829051020689</v>
      </c>
    </row>
    <row r="22" spans="1:8" x14ac:dyDescent="0.3">
      <c r="A22" t="str">
        <f>$A$1&amp;C22</f>
        <v>BR-PE-IPO1-CCTV-CAM - 021</v>
      </c>
      <c r="B22" t="s">
        <v>303</v>
      </c>
      <c r="C22" t="str">
        <f t="shared" si="0"/>
        <v>CAM - 021</v>
      </c>
      <c r="D22">
        <v>21</v>
      </c>
      <c r="E22" t="s">
        <v>302</v>
      </c>
      <c r="F22" t="s">
        <v>395</v>
      </c>
      <c r="G22">
        <v>-839306822893465</v>
      </c>
      <c r="H22">
        <v>-349829072326105</v>
      </c>
    </row>
    <row r="23" spans="1:8" x14ac:dyDescent="0.3">
      <c r="A23" t="str">
        <f>$A$1&amp;C23</f>
        <v>BR-PE-IPO1-CCTV-CAM - 022</v>
      </c>
      <c r="B23" t="s">
        <v>304</v>
      </c>
      <c r="C23" t="str">
        <f t="shared" si="0"/>
        <v>CAM - 022</v>
      </c>
      <c r="D23">
        <v>22</v>
      </c>
      <c r="E23" t="s">
        <v>305</v>
      </c>
      <c r="F23" t="s">
        <v>396</v>
      </c>
      <c r="G23">
        <v>-839305977077883</v>
      </c>
      <c r="H23">
        <v>-349825422223098</v>
      </c>
    </row>
    <row r="24" spans="1:8" x14ac:dyDescent="0.3">
      <c r="A24" t="str">
        <f>$A$1&amp;C24</f>
        <v>BR-PE-IPO1-CCTV-CAM - 023</v>
      </c>
      <c r="B24" t="s">
        <v>306</v>
      </c>
      <c r="C24" t="str">
        <f t="shared" si="0"/>
        <v>CAM - 023</v>
      </c>
      <c r="D24">
        <v>23</v>
      </c>
      <c r="E24" t="s">
        <v>305</v>
      </c>
      <c r="F24" t="s">
        <v>397</v>
      </c>
      <c r="G24">
        <v>-839306118225319</v>
      </c>
      <c r="H24">
        <v>-349825094612308</v>
      </c>
    </row>
    <row r="25" spans="1:8" x14ac:dyDescent="0.3">
      <c r="A25" t="str">
        <f>$A$1&amp;C25</f>
        <v>BR-PE-IPO1-CCTV-CAM - 024</v>
      </c>
      <c r="B25" t="s">
        <v>307</v>
      </c>
      <c r="C25" t="str">
        <f t="shared" si="0"/>
        <v>CAM - 024</v>
      </c>
      <c r="D25">
        <v>24</v>
      </c>
      <c r="E25" t="s">
        <v>305</v>
      </c>
      <c r="F25" t="s">
        <v>398</v>
      </c>
      <c r="G25">
        <v>-839304251085938</v>
      </c>
      <c r="H25">
        <v>-349819329778252</v>
      </c>
    </row>
    <row r="26" spans="1:8" x14ac:dyDescent="0.3">
      <c r="A26" t="str">
        <f>$A$1&amp;C26</f>
        <v>BR-PE-IPO1-CCTV-CAM - 025</v>
      </c>
      <c r="B26" t="s">
        <v>308</v>
      </c>
      <c r="C26" t="str">
        <f t="shared" si="0"/>
        <v>CAM - 025</v>
      </c>
      <c r="D26">
        <v>25</v>
      </c>
      <c r="E26" t="s">
        <v>305</v>
      </c>
      <c r="F26" t="s">
        <v>399</v>
      </c>
      <c r="G26">
        <v>-839303047757866</v>
      </c>
      <c r="H26">
        <v>-349818565847458</v>
      </c>
    </row>
    <row r="27" spans="1:8" x14ac:dyDescent="0.3">
      <c r="A27" t="str">
        <f>$A$1&amp;C27</f>
        <v>BR-PE-IPO1-CCTV-CAM - 026</v>
      </c>
      <c r="B27" t="s">
        <v>309</v>
      </c>
      <c r="C27" t="str">
        <f t="shared" si="0"/>
        <v>CAM - 026</v>
      </c>
      <c r="D27">
        <v>26</v>
      </c>
      <c r="E27" t="s">
        <v>305</v>
      </c>
      <c r="F27" t="s">
        <v>400</v>
      </c>
      <c r="G27">
        <v>-839295132342716</v>
      </c>
      <c r="H27">
        <v>-34981281471018</v>
      </c>
    </row>
    <row r="28" spans="1:8" x14ac:dyDescent="0.3">
      <c r="A28" t="str">
        <f>$A$1&amp;C28</f>
        <v>BR-PE-IPO1-CCTV-CAM - 027</v>
      </c>
      <c r="B28" t="s">
        <v>310</v>
      </c>
      <c r="C28" t="str">
        <f t="shared" si="0"/>
        <v>CAM - 027</v>
      </c>
      <c r="D28">
        <v>27</v>
      </c>
      <c r="E28" t="s">
        <v>305</v>
      </c>
      <c r="F28" t="s">
        <v>401</v>
      </c>
      <c r="G28">
        <v>-839295026797205</v>
      </c>
      <c r="H28">
        <v>-349812622211823</v>
      </c>
    </row>
    <row r="29" spans="1:8" x14ac:dyDescent="0.3">
      <c r="A29" t="str">
        <f>$A$1&amp;C29</f>
        <v>BR-PE-IPO1-CCTV-CAM - 028</v>
      </c>
      <c r="B29" t="s">
        <v>311</v>
      </c>
      <c r="C29" t="str">
        <f t="shared" si="0"/>
        <v>CAM - 028</v>
      </c>
      <c r="D29">
        <v>28</v>
      </c>
      <c r="E29" t="s">
        <v>305</v>
      </c>
      <c r="F29" t="s">
        <v>402</v>
      </c>
      <c r="G29">
        <v>-839293532346199</v>
      </c>
      <c r="H29">
        <v>-349806928922715</v>
      </c>
    </row>
    <row r="30" spans="1:8" x14ac:dyDescent="0.3">
      <c r="A30" t="str">
        <f>$A$1&amp;C30</f>
        <v>BR-PE-IPO1-CCTV-CAM - 029</v>
      </c>
      <c r="B30" t="s">
        <v>312</v>
      </c>
      <c r="C30" t="str">
        <f t="shared" si="0"/>
        <v>CAM - 029</v>
      </c>
      <c r="D30">
        <v>29</v>
      </c>
      <c r="E30" t="s">
        <v>305</v>
      </c>
      <c r="F30" t="s">
        <v>403</v>
      </c>
      <c r="G30">
        <v>-839293316797384</v>
      </c>
      <c r="H30">
        <v>-34980675500099</v>
      </c>
    </row>
    <row r="31" spans="1:8" x14ac:dyDescent="0.3">
      <c r="A31" t="str">
        <f>$A$1&amp;C31</f>
        <v>BR-PE-IPO1-CCTV-CAM - 030</v>
      </c>
      <c r="B31" t="s">
        <v>313</v>
      </c>
      <c r="C31" t="str">
        <f t="shared" si="0"/>
        <v>CAM - 030</v>
      </c>
      <c r="D31">
        <v>30</v>
      </c>
      <c r="E31" t="s">
        <v>302</v>
      </c>
      <c r="F31" t="s">
        <v>404</v>
      </c>
      <c r="G31">
        <v>-839292178708134</v>
      </c>
      <c r="H31">
        <v>-349801626623871</v>
      </c>
    </row>
    <row r="32" spans="1:8" x14ac:dyDescent="0.3">
      <c r="A32" t="str">
        <f>$A$1&amp;C32</f>
        <v>BR-PE-IPO1-CCTV-CAM - 031</v>
      </c>
      <c r="B32" t="s">
        <v>314</v>
      </c>
      <c r="C32" t="str">
        <f t="shared" si="0"/>
        <v>CAM - 031</v>
      </c>
      <c r="D32">
        <v>31</v>
      </c>
      <c r="E32" t="s">
        <v>302</v>
      </c>
      <c r="F32" t="s">
        <v>405</v>
      </c>
      <c r="G32">
        <v>-839297373481041</v>
      </c>
      <c r="H32">
        <v>-349801436896876</v>
      </c>
    </row>
    <row r="33" spans="1:8" x14ac:dyDescent="0.3">
      <c r="A33" t="str">
        <f>$A$1&amp;C33</f>
        <v>BR-PE-IPO1-CCTV-CAM - 032</v>
      </c>
      <c r="B33" t="s">
        <v>315</v>
      </c>
      <c r="C33" t="str">
        <f t="shared" si="0"/>
        <v>CAM - 032</v>
      </c>
      <c r="D33">
        <v>32</v>
      </c>
      <c r="E33" t="s">
        <v>316</v>
      </c>
      <c r="F33" t="s">
        <v>406</v>
      </c>
      <c r="G33">
        <v>-839326328164967</v>
      </c>
      <c r="H33">
        <v>-349801388227018</v>
      </c>
    </row>
    <row r="34" spans="1:8" x14ac:dyDescent="0.3">
      <c r="A34" t="str">
        <f>$A$1&amp;C34</f>
        <v>BR-PE-IPO1-CCTV-CAM - 033</v>
      </c>
      <c r="B34" t="s">
        <v>317</v>
      </c>
      <c r="C34" t="str">
        <f t="shared" si="0"/>
        <v>CAM - 033</v>
      </c>
      <c r="D34">
        <v>33</v>
      </c>
      <c r="E34" t="s">
        <v>316</v>
      </c>
      <c r="F34" t="s">
        <v>407</v>
      </c>
      <c r="G34">
        <v>-83933020300717</v>
      </c>
      <c r="H34">
        <v>-349801336781877</v>
      </c>
    </row>
    <row r="35" spans="1:8" x14ac:dyDescent="0.3">
      <c r="A35" t="str">
        <f>$A$1&amp;C35</f>
        <v>BR-PE-IPO1-CCTV-CAM - 034</v>
      </c>
      <c r="B35" t="s">
        <v>318</v>
      </c>
      <c r="C35" t="str">
        <f t="shared" si="0"/>
        <v>CAM - 034</v>
      </c>
      <c r="D35">
        <v>34</v>
      </c>
      <c r="E35" t="s">
        <v>316</v>
      </c>
      <c r="F35" t="s">
        <v>408</v>
      </c>
      <c r="G35">
        <v>-839406513622973</v>
      </c>
      <c r="H35">
        <v>-349801043682096</v>
      </c>
    </row>
    <row r="36" spans="1:8" x14ac:dyDescent="0.3">
      <c r="A36" t="str">
        <f>$A$1&amp;C36</f>
        <v>BR-PE-IPO1-CCTV-CAM - 035</v>
      </c>
      <c r="B36" t="s">
        <v>319</v>
      </c>
      <c r="C36" t="str">
        <f t="shared" si="0"/>
        <v>CAM - 035</v>
      </c>
      <c r="D36">
        <v>35</v>
      </c>
      <c r="E36" t="s">
        <v>316</v>
      </c>
      <c r="F36" t="s">
        <v>409</v>
      </c>
      <c r="G36">
        <v>-83941019658437</v>
      </c>
      <c r="H36">
        <v>-349800980066503</v>
      </c>
    </row>
    <row r="37" spans="1:8" x14ac:dyDescent="0.3">
      <c r="A37" t="str">
        <f>$A$1&amp;C37</f>
        <v>BR-PE-IPO1-CCTV-CAM - 036</v>
      </c>
      <c r="B37" t="s">
        <v>320</v>
      </c>
      <c r="C37" t="str">
        <f t="shared" si="0"/>
        <v>CAM - 036</v>
      </c>
      <c r="D37">
        <v>36</v>
      </c>
      <c r="E37" t="s">
        <v>316</v>
      </c>
      <c r="F37" t="s">
        <v>410</v>
      </c>
      <c r="G37">
        <v>-839451594361162</v>
      </c>
      <c r="H37">
        <v>-349800717187963</v>
      </c>
    </row>
    <row r="38" spans="1:8" x14ac:dyDescent="0.3">
      <c r="A38" t="str">
        <f>$A$1&amp;C38</f>
        <v>BR-PE-IPO1-CCTV-CAM - 037</v>
      </c>
      <c r="B38" t="s">
        <v>321</v>
      </c>
      <c r="C38" t="str">
        <f t="shared" si="0"/>
        <v>CAM - 037</v>
      </c>
      <c r="D38">
        <v>37</v>
      </c>
      <c r="E38" t="s">
        <v>316</v>
      </c>
      <c r="F38" t="s">
        <v>411</v>
      </c>
      <c r="G38">
        <v>-839454070974403</v>
      </c>
      <c r="H38">
        <v>-349800693494947</v>
      </c>
    </row>
    <row r="39" spans="1:8" x14ac:dyDescent="0.3">
      <c r="A39" t="str">
        <f>$A$1&amp;C39</f>
        <v>BR-PE-IPO1-CCTV-CAM - 038</v>
      </c>
      <c r="B39" t="s">
        <v>322</v>
      </c>
      <c r="C39" t="str">
        <f t="shared" si="0"/>
        <v>CAM - 038</v>
      </c>
      <c r="D39">
        <v>38</v>
      </c>
      <c r="E39" t="s">
        <v>323</v>
      </c>
      <c r="F39" t="s">
        <v>412</v>
      </c>
      <c r="G39">
        <v>-839443627446032</v>
      </c>
      <c r="H39">
        <v>-349807090975283</v>
      </c>
    </row>
    <row r="40" spans="1:8" x14ac:dyDescent="0.3">
      <c r="A40" t="str">
        <f>$A$1&amp;C40</f>
        <v>BR-PE-IPO1-CCTV-CAM - 039</v>
      </c>
      <c r="B40" t="s">
        <v>324</v>
      </c>
      <c r="C40" t="str">
        <f t="shared" si="0"/>
        <v>CAM - 039</v>
      </c>
      <c r="D40">
        <v>39</v>
      </c>
      <c r="E40" t="s">
        <v>325</v>
      </c>
      <c r="F40" t="s">
        <v>413</v>
      </c>
      <c r="G40">
        <v>-83952257259798</v>
      </c>
      <c r="H40">
        <v>-349813759953436</v>
      </c>
    </row>
    <row r="41" spans="1:8" x14ac:dyDescent="0.3">
      <c r="A41" t="str">
        <f>$A$1&amp;C41</f>
        <v>BR-PE-IPO1-CCTV-CAM - 040</v>
      </c>
      <c r="B41" t="s">
        <v>326</v>
      </c>
      <c r="C41" t="str">
        <f t="shared" si="0"/>
        <v>CAM - 040</v>
      </c>
      <c r="D41">
        <v>40</v>
      </c>
      <c r="E41" t="s">
        <v>327</v>
      </c>
      <c r="F41" t="s">
        <v>414</v>
      </c>
      <c r="G41">
        <v>-839512425185933</v>
      </c>
      <c r="H41">
        <v>-349814675015129</v>
      </c>
    </row>
    <row r="42" spans="1:8" x14ac:dyDescent="0.3">
      <c r="A42" t="str">
        <f>$A$1&amp;C42</f>
        <v>BR-PE-IPO1-CCTV-CAM - 041</v>
      </c>
      <c r="B42" t="s">
        <v>328</v>
      </c>
      <c r="C42" t="str">
        <f t="shared" si="0"/>
        <v>CAM - 041</v>
      </c>
      <c r="D42">
        <v>41</v>
      </c>
      <c r="E42" t="s">
        <v>329</v>
      </c>
      <c r="F42" t="s">
        <v>415</v>
      </c>
      <c r="G42">
        <v>-839456529245095</v>
      </c>
      <c r="H42">
        <v>-349821745840585</v>
      </c>
    </row>
    <row r="43" spans="1:8" x14ac:dyDescent="0.3">
      <c r="A43" t="str">
        <f>$A$1&amp;C43</f>
        <v>BR-PE-IPO1-CCTV-CAM - 042</v>
      </c>
      <c r="B43" t="s">
        <v>330</v>
      </c>
      <c r="C43" t="str">
        <f t="shared" si="0"/>
        <v>CAM - 042</v>
      </c>
      <c r="D43">
        <v>42</v>
      </c>
      <c r="E43" t="s">
        <v>331</v>
      </c>
      <c r="F43" t="s">
        <v>416</v>
      </c>
      <c r="G43">
        <v>-839413730161277</v>
      </c>
      <c r="H43">
        <v>-349820640022284</v>
      </c>
    </row>
    <row r="44" spans="1:8" x14ac:dyDescent="0.3">
      <c r="A44" t="str">
        <f>$A$1&amp;C44</f>
        <v>BR-PE-IPO1-CCTV-CAM - 043</v>
      </c>
      <c r="B44" t="s">
        <v>332</v>
      </c>
      <c r="C44" t="str">
        <f t="shared" si="0"/>
        <v>CAM - 043</v>
      </c>
      <c r="D44">
        <v>43</v>
      </c>
      <c r="E44" t="s">
        <v>333</v>
      </c>
      <c r="F44" t="s">
        <v>417</v>
      </c>
      <c r="G44">
        <v>-839373353596184</v>
      </c>
      <c r="H44">
        <v>-349814741525487</v>
      </c>
    </row>
    <row r="45" spans="1:8" x14ac:dyDescent="0.3">
      <c r="A45" t="str">
        <f>$A$1&amp;C45</f>
        <v>BR-PE-IPO1-CCTV-CAM - 044</v>
      </c>
      <c r="B45" t="s">
        <v>334</v>
      </c>
      <c r="C45" t="str">
        <f t="shared" si="0"/>
        <v>CAM - 044</v>
      </c>
      <c r="D45">
        <v>44</v>
      </c>
      <c r="E45" t="s">
        <v>335</v>
      </c>
      <c r="F45" t="s">
        <v>418</v>
      </c>
      <c r="G45">
        <v>-839297317822834</v>
      </c>
      <c r="H45">
        <v>-349805841945756</v>
      </c>
    </row>
    <row r="46" spans="1:8" x14ac:dyDescent="0.3">
      <c r="A46" t="str">
        <f>$A$1&amp;C46</f>
        <v>BR-PE-IPO1-CCTV-CAM - 045</v>
      </c>
      <c r="B46" t="s">
        <v>336</v>
      </c>
      <c r="C46" t="str">
        <f t="shared" si="0"/>
        <v>CAM - 045</v>
      </c>
      <c r="D46">
        <v>45</v>
      </c>
      <c r="E46" t="s">
        <v>337</v>
      </c>
      <c r="F46" t="s">
        <v>419</v>
      </c>
      <c r="G46">
        <v>-839315960883087</v>
      </c>
      <c r="H46">
        <v>-349806172327275</v>
      </c>
    </row>
    <row r="47" spans="1:8" x14ac:dyDescent="0.3">
      <c r="A47" t="str">
        <f>$A$1&amp;C47</f>
        <v>BR-PE-IPO1-CCTV-CAM - 046</v>
      </c>
      <c r="B47" t="s">
        <v>338</v>
      </c>
      <c r="C47" t="str">
        <f t="shared" si="0"/>
        <v>CAM - 046</v>
      </c>
      <c r="D47">
        <v>46</v>
      </c>
      <c r="E47" t="s">
        <v>339</v>
      </c>
      <c r="F47" t="s">
        <v>420</v>
      </c>
      <c r="G47">
        <v>-839299669944131</v>
      </c>
      <c r="H47">
        <v>-34980491167101</v>
      </c>
    </row>
    <row r="48" spans="1:8" x14ac:dyDescent="0.3">
      <c r="A48" t="str">
        <f>$A$1&amp;C48</f>
        <v>BR-PE-IPO1-CCTV-CAM - 047</v>
      </c>
      <c r="B48" t="s">
        <v>340</v>
      </c>
      <c r="C48" t="str">
        <f t="shared" si="0"/>
        <v>CAM - 047</v>
      </c>
      <c r="D48">
        <v>47</v>
      </c>
      <c r="E48" t="s">
        <v>341</v>
      </c>
      <c r="F48" t="s">
        <v>421</v>
      </c>
      <c r="G48">
        <v>-839335488470887</v>
      </c>
      <c r="H48">
        <v>-349813679265949</v>
      </c>
    </row>
    <row r="49" spans="1:8" x14ac:dyDescent="0.3">
      <c r="A49" t="str">
        <f>$A$1&amp;C49</f>
        <v>BR-PE-IPO1-CCTV-CAM - 048</v>
      </c>
      <c r="B49" t="s">
        <v>342</v>
      </c>
      <c r="C49" t="str">
        <f t="shared" si="0"/>
        <v>CAM - 048</v>
      </c>
      <c r="D49">
        <v>48</v>
      </c>
      <c r="E49" t="s">
        <v>343</v>
      </c>
      <c r="F49" t="s">
        <v>422</v>
      </c>
      <c r="G49">
        <v>-839337123821898</v>
      </c>
      <c r="H49">
        <v>-349814049474047</v>
      </c>
    </row>
    <row r="50" spans="1:8" x14ac:dyDescent="0.3">
      <c r="A50" t="str">
        <f>$A$1&amp;C50</f>
        <v>BR-PE-IPO1-CCTV-CAM - 049</v>
      </c>
      <c r="B50" t="s">
        <v>344</v>
      </c>
      <c r="C50" t="str">
        <f t="shared" si="0"/>
        <v>CAM - 049</v>
      </c>
      <c r="D50">
        <v>49</v>
      </c>
      <c r="E50" t="s">
        <v>343</v>
      </c>
      <c r="F50" t="s">
        <v>423</v>
      </c>
      <c r="G50">
        <v>-839266554788544</v>
      </c>
      <c r="H50">
        <v>-349814473744811</v>
      </c>
    </row>
    <row r="51" spans="1:8" x14ac:dyDescent="0.3">
      <c r="A51" t="str">
        <f>$A$1&amp;C51</f>
        <v>BR-PE-IPO1-CCTV-CAM - 050</v>
      </c>
      <c r="B51" t="s">
        <v>345</v>
      </c>
      <c r="C51" t="str">
        <f t="shared" si="0"/>
        <v>CAM - 050</v>
      </c>
      <c r="D51">
        <v>50</v>
      </c>
      <c r="E51" t="s">
        <v>346</v>
      </c>
      <c r="F51" t="s">
        <v>424</v>
      </c>
      <c r="G51">
        <v>-83925935512751</v>
      </c>
      <c r="H51">
        <v>-349814593771777</v>
      </c>
    </row>
    <row r="52" spans="1:8" x14ac:dyDescent="0.3">
      <c r="A52" t="str">
        <f>$A$1&amp;C52</f>
        <v>BR-PE-IPO1-CCTV-CAM - 051</v>
      </c>
      <c r="B52" t="s">
        <v>347</v>
      </c>
      <c r="C52" t="str">
        <f t="shared" si="0"/>
        <v>CAM - 051</v>
      </c>
      <c r="D52">
        <v>51</v>
      </c>
      <c r="E52" t="s">
        <v>343</v>
      </c>
      <c r="F52" t="s">
        <v>425</v>
      </c>
      <c r="G52">
        <v>-839262134663708</v>
      </c>
      <c r="H52">
        <v>-349813923460329</v>
      </c>
    </row>
    <row r="53" spans="1:8" x14ac:dyDescent="0.3">
      <c r="A53" t="str">
        <f>$A$1&amp;C53</f>
        <v>BR-PE-IPO1-CCTV-CAM - 052</v>
      </c>
      <c r="B53" t="s">
        <v>348</v>
      </c>
      <c r="C53" t="str">
        <f t="shared" si="0"/>
        <v>CAM - 052</v>
      </c>
      <c r="D53">
        <v>52</v>
      </c>
      <c r="E53" t="s">
        <v>343</v>
      </c>
      <c r="F53" t="s">
        <v>426</v>
      </c>
      <c r="G53">
        <v>-839219677751252</v>
      </c>
      <c r="H53">
        <v>-349729365471461</v>
      </c>
    </row>
    <row r="54" spans="1:8" x14ac:dyDescent="0.3">
      <c r="A54" t="str">
        <f>$A$1&amp;C54</f>
        <v>BR-PE-IPO1-CCTV-CAM - 053</v>
      </c>
      <c r="B54" t="s">
        <v>349</v>
      </c>
      <c r="C54" t="str">
        <f t="shared" si="0"/>
        <v>CAM - 053</v>
      </c>
      <c r="D54">
        <v>53</v>
      </c>
      <c r="E54" t="s">
        <v>346</v>
      </c>
      <c r="F54" t="s">
        <v>427</v>
      </c>
      <c r="G54">
        <v>-839223150563182</v>
      </c>
      <c r="H54">
        <v>-349728613716107</v>
      </c>
    </row>
    <row r="55" spans="1:8" x14ac:dyDescent="0.3">
      <c r="A55" t="str">
        <f>$A$1&amp;C55</f>
        <v>BR-PE-IPO1-CCTV-CAM - 054</v>
      </c>
      <c r="B55" t="s">
        <v>350</v>
      </c>
      <c r="C55" t="str">
        <f t="shared" si="0"/>
        <v>CAM - 054</v>
      </c>
      <c r="D55">
        <v>54</v>
      </c>
      <c r="E55" t="s">
        <v>343</v>
      </c>
      <c r="F55" t="s">
        <v>428</v>
      </c>
      <c r="G55">
        <v>-839216822157361</v>
      </c>
      <c r="H55">
        <v>-349728391752068</v>
      </c>
    </row>
    <row r="56" spans="1:8" x14ac:dyDescent="0.3">
      <c r="A56" t="str">
        <f>$A$1&amp;C56</f>
        <v>BR-PE-IPO1-CCTV-CAM - 055</v>
      </c>
      <c r="B56" t="s">
        <v>351</v>
      </c>
      <c r="C56" t="str">
        <f t="shared" si="0"/>
        <v>CAM - 055</v>
      </c>
      <c r="D56">
        <v>55</v>
      </c>
      <c r="E56" t="s">
        <v>352</v>
      </c>
      <c r="F56" t="s">
        <v>429</v>
      </c>
      <c r="G56">
        <v>-839392819496571</v>
      </c>
      <c r="H56">
        <v>-349818753110349</v>
      </c>
    </row>
    <row r="57" spans="1:8" x14ac:dyDescent="0.3">
      <c r="A57" t="str">
        <f>$A$1&amp;C57</f>
        <v>BR-PE-IPO1-CCTV-CAM - 056</v>
      </c>
      <c r="B57" t="s">
        <v>353</v>
      </c>
      <c r="C57" t="str">
        <f t="shared" si="0"/>
        <v>CAM - 056</v>
      </c>
      <c r="D57">
        <v>56</v>
      </c>
      <c r="E57" t="s">
        <v>354</v>
      </c>
      <c r="F57" t="s">
        <v>430</v>
      </c>
      <c r="G57">
        <v>-839303952458643</v>
      </c>
      <c r="H57">
        <v>-349805856772247</v>
      </c>
    </row>
    <row r="58" spans="1:8" x14ac:dyDescent="0.3">
      <c r="A58" t="str">
        <f>$A$1&amp;C58</f>
        <v>BR-PE-IPO1-CCTV-CAM - 058</v>
      </c>
      <c r="B58" t="s">
        <v>355</v>
      </c>
      <c r="C58" t="str">
        <f t="shared" si="0"/>
        <v>CAM - 058</v>
      </c>
      <c r="D58">
        <v>58</v>
      </c>
      <c r="E58" t="s">
        <v>356</v>
      </c>
      <c r="F58" t="s">
        <v>431</v>
      </c>
      <c r="G58">
        <v>-839386309669166</v>
      </c>
      <c r="H58">
        <v>-349819690978019</v>
      </c>
    </row>
    <row r="59" spans="1:8" x14ac:dyDescent="0.3">
      <c r="A59" t="str">
        <f>$A$1&amp;C59</f>
        <v>BR-PE-IPO1-CCTV-CAM - 059</v>
      </c>
      <c r="B59" t="s">
        <v>357</v>
      </c>
      <c r="C59" t="str">
        <f t="shared" si="0"/>
        <v>CAM - 059</v>
      </c>
      <c r="D59">
        <v>59</v>
      </c>
      <c r="E59" t="s">
        <v>358</v>
      </c>
      <c r="F59" t="s">
        <v>432</v>
      </c>
      <c r="G59">
        <v>-839445057102618</v>
      </c>
      <c r="H59">
        <v>-349821714192017</v>
      </c>
    </row>
    <row r="60" spans="1:8" x14ac:dyDescent="0.3">
      <c r="A60" t="str">
        <f>$A$1&amp;C60</f>
        <v>BR-PE-IPO1-CCTV-CAM - 060</v>
      </c>
      <c r="B60" t="s">
        <v>359</v>
      </c>
      <c r="C60" t="str">
        <f t="shared" si="0"/>
        <v>CAM - 060</v>
      </c>
      <c r="D60">
        <v>60</v>
      </c>
      <c r="E60" t="s">
        <v>360</v>
      </c>
      <c r="F60" t="s">
        <v>433</v>
      </c>
      <c r="G60">
        <v>-839460505491663</v>
      </c>
      <c r="H60">
        <v>-349810337899106</v>
      </c>
    </row>
    <row r="61" spans="1:8" x14ac:dyDescent="0.3">
      <c r="A61" t="str">
        <f>$A$1&amp;C61</f>
        <v>BR-PE-IPO1-CCTV-CAM - 061</v>
      </c>
      <c r="B61" t="s">
        <v>361</v>
      </c>
      <c r="C61" t="str">
        <f t="shared" si="0"/>
        <v>CAM - 061</v>
      </c>
      <c r="D61">
        <v>61</v>
      </c>
      <c r="E61" t="s">
        <v>362</v>
      </c>
      <c r="F61" t="s">
        <v>434</v>
      </c>
      <c r="G61">
        <v>-839462491002371</v>
      </c>
      <c r="H61">
        <v>-349809333608102</v>
      </c>
    </row>
    <row r="62" spans="1:8" x14ac:dyDescent="0.3">
      <c r="A62" t="str">
        <f>$A$1&amp;C62</f>
        <v>BR-PE-IPO1-CCTV-CAM - 062</v>
      </c>
      <c r="B62" t="s">
        <v>363</v>
      </c>
      <c r="C62" t="str">
        <f t="shared" si="0"/>
        <v>CAM - 062</v>
      </c>
      <c r="D62">
        <v>62</v>
      </c>
      <c r="E62" t="s">
        <v>364</v>
      </c>
      <c r="F62" t="s">
        <v>435</v>
      </c>
      <c r="G62">
        <v>-839456506803536</v>
      </c>
      <c r="H62">
        <v>-349821960909111</v>
      </c>
    </row>
    <row r="63" spans="1:8" x14ac:dyDescent="0.3">
      <c r="A63" t="str">
        <f>$A$1&amp;C63</f>
        <v>BR-PE-IPO1-CCTV-CAM - 063</v>
      </c>
      <c r="B63" t="s">
        <v>365</v>
      </c>
      <c r="C63" t="str">
        <f t="shared" si="0"/>
        <v>CAM - 063</v>
      </c>
      <c r="D63">
        <v>63</v>
      </c>
      <c r="E63" t="s">
        <v>366</v>
      </c>
      <c r="F63" t="s">
        <v>436</v>
      </c>
      <c r="G63">
        <v>-839440767120592</v>
      </c>
      <c r="H63">
        <v>-349820255120134</v>
      </c>
    </row>
    <row r="64" spans="1:8" x14ac:dyDescent="0.3">
      <c r="A64" t="str">
        <f>$A$1&amp;C64</f>
        <v>BR-PE-IPO1-CCTV-CAM - 066</v>
      </c>
      <c r="B64" t="s">
        <v>367</v>
      </c>
      <c r="C64" t="str">
        <f t="shared" si="0"/>
        <v>CAM - 066</v>
      </c>
      <c r="D64">
        <v>66</v>
      </c>
      <c r="E64" t="s">
        <v>368</v>
      </c>
      <c r="F64" t="s">
        <v>437</v>
      </c>
      <c r="G64">
        <v>-839493702105934</v>
      </c>
      <c r="H64">
        <v>-349807526866276</v>
      </c>
    </row>
    <row r="65" spans="1:8" x14ac:dyDescent="0.3">
      <c r="A65" t="str">
        <f>$A$1&amp;C65</f>
        <v>BR-PE-IPO1-CCTV-CAM - 067</v>
      </c>
      <c r="B65" t="s">
        <v>369</v>
      </c>
      <c r="C65" t="str">
        <f t="shared" si="0"/>
        <v>CAM - 067</v>
      </c>
      <c r="D65">
        <v>67</v>
      </c>
      <c r="E65" t="s">
        <v>368</v>
      </c>
      <c r="F65" t="s">
        <v>438</v>
      </c>
      <c r="G65">
        <v>-839500289397036</v>
      </c>
      <c r="H65">
        <v>-349810900746526</v>
      </c>
    </row>
    <row r="66" spans="1:8" x14ac:dyDescent="0.3">
      <c r="A66" t="str">
        <f>$A$1&amp;C66</f>
        <v>BR-PE-IPO1-CCTV-CAM - 068</v>
      </c>
      <c r="B66" t="s">
        <v>370</v>
      </c>
      <c r="C66" t="str">
        <f t="shared" si="0"/>
        <v>CAM - 068</v>
      </c>
      <c r="D66">
        <v>68</v>
      </c>
      <c r="E66" t="s">
        <v>371</v>
      </c>
      <c r="F66" t="s">
        <v>439</v>
      </c>
      <c r="G66">
        <v>-839509764637999</v>
      </c>
      <c r="H66">
        <v>-349810808339336</v>
      </c>
    </row>
    <row r="67" spans="1:8" x14ac:dyDescent="0.3">
      <c r="A67" t="str">
        <f>$A$1&amp;C67</f>
        <v>BR-PE-IPO1-CCTV-CAM - 069</v>
      </c>
      <c r="B67" t="s">
        <v>372</v>
      </c>
      <c r="C67" t="str">
        <f t="shared" ref="C67:C68" si="1">MID(B67,1,9)</f>
        <v>CAM - 069</v>
      </c>
      <c r="D67">
        <v>69</v>
      </c>
      <c r="E67" t="s">
        <v>371</v>
      </c>
      <c r="F67" t="s">
        <v>440</v>
      </c>
      <c r="G67">
        <v>-839507339335804</v>
      </c>
      <c r="H67">
        <v>-349807447072832</v>
      </c>
    </row>
    <row r="68" spans="1:8" x14ac:dyDescent="0.3">
      <c r="A68" t="str">
        <f>$A$1&amp;C68</f>
        <v>BR-PE-IPO1-CCTV-CAM - SAL</v>
      </c>
      <c r="B68" t="s">
        <v>373</v>
      </c>
      <c r="C68" t="str">
        <f t="shared" si="1"/>
        <v>CAM - SAL</v>
      </c>
      <c r="E68" t="s">
        <v>374</v>
      </c>
      <c r="G68">
        <v>-839446725591903</v>
      </c>
      <c r="H68">
        <v>-349806877315271</v>
      </c>
    </row>
  </sheetData>
  <phoneticPr fontId="5" type="noConversion"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9"/>
  <sheetViews>
    <sheetView showGridLines="0" topLeftCell="A15" workbookViewId="0">
      <selection activeCell="C26" sqref="C26"/>
    </sheetView>
  </sheetViews>
  <sheetFormatPr defaultRowHeight="14.4" x14ac:dyDescent="0.3"/>
  <cols>
    <col min="1" max="1" width="24" customWidth="1"/>
    <col min="2" max="2" width="12" customWidth="1"/>
    <col min="3" max="3" width="42" customWidth="1"/>
    <col min="4" max="4" width="14" customWidth="1"/>
  </cols>
  <sheetData>
    <row r="1" spans="1:4" ht="18" x14ac:dyDescent="0.35">
      <c r="A1" s="16" t="s">
        <v>197</v>
      </c>
      <c r="B1" s="12"/>
      <c r="C1" s="12"/>
      <c r="D1" s="12"/>
    </row>
    <row r="3" spans="1:4" x14ac:dyDescent="0.3">
      <c r="A3" s="7" t="s">
        <v>198</v>
      </c>
      <c r="B3" s="7" t="s">
        <v>199</v>
      </c>
      <c r="C3" s="7" t="s">
        <v>200</v>
      </c>
      <c r="D3" s="7" t="s">
        <v>11</v>
      </c>
    </row>
    <row r="4" spans="1:4" ht="28.05" customHeight="1" x14ac:dyDescent="0.3">
      <c r="A4" s="2" t="s">
        <v>201</v>
      </c>
      <c r="B4" s="2">
        <f>COUNTA(Ligacoes!A9:A45)</f>
        <v>37</v>
      </c>
      <c r="C4" s="2" t="s">
        <v>202</v>
      </c>
      <c r="D4" s="3" t="s">
        <v>203</v>
      </c>
    </row>
    <row r="5" spans="1:4" ht="28.05" customHeight="1" x14ac:dyDescent="0.3">
      <c r="A5" s="2" t="s">
        <v>204</v>
      </c>
      <c r="B5" s="2">
        <f>COUNTA(Ativos!A4:A37)</f>
        <v>34</v>
      </c>
      <c r="C5" s="2" t="s">
        <v>205</v>
      </c>
      <c r="D5" s="3" t="s">
        <v>203</v>
      </c>
    </row>
    <row r="6" spans="1:4" ht="28.05" customHeight="1" x14ac:dyDescent="0.3">
      <c r="A6" s="2" t="s">
        <v>206</v>
      </c>
      <c r="B6" s="2">
        <f>COUNTIF(Ligacoes!P:P,"Alta")</f>
        <v>103</v>
      </c>
      <c r="C6" s="2" t="s">
        <v>207</v>
      </c>
      <c r="D6" s="3" t="s">
        <v>203</v>
      </c>
    </row>
    <row r="7" spans="1:4" ht="28.05" customHeight="1" x14ac:dyDescent="0.3">
      <c r="A7" s="2" t="s">
        <v>208</v>
      </c>
      <c r="B7" s="2">
        <f>COUNTIF(Ligacoes!P:P,"Média")</f>
        <v>0</v>
      </c>
      <c r="C7" s="2" t="s">
        <v>209</v>
      </c>
      <c r="D7" s="4" t="s">
        <v>210</v>
      </c>
    </row>
    <row r="8" spans="1:4" ht="28.05" customHeight="1" x14ac:dyDescent="0.3">
      <c r="A8" s="2" t="s">
        <v>211</v>
      </c>
      <c r="B8" s="2">
        <f>COUNTIF(Ligacoes!P:P,"Baixa")</f>
        <v>0</v>
      </c>
      <c r="C8" s="2" t="s">
        <v>212</v>
      </c>
      <c r="D8" s="4" t="s">
        <v>210</v>
      </c>
    </row>
    <row r="9" spans="1:4" ht="28.05" customHeight="1" x14ac:dyDescent="0.3">
      <c r="A9" s="2" t="s">
        <v>213</v>
      </c>
      <c r="B9" s="2">
        <f>COUNTIF(Ligacoes!M9:M45,"Fibra LX")</f>
        <v>9</v>
      </c>
      <c r="C9" s="2" t="s">
        <v>214</v>
      </c>
      <c r="D9" s="3" t="s">
        <v>203</v>
      </c>
    </row>
    <row r="10" spans="1:4" ht="28.05" customHeight="1" x14ac:dyDescent="0.3">
      <c r="A10" s="2" t="s">
        <v>215</v>
      </c>
      <c r="B10" s="2">
        <f>COUNTIF(Ligacoes!M9:M45,"Fibra SX")</f>
        <v>2</v>
      </c>
      <c r="C10" s="2" t="s">
        <v>216</v>
      </c>
      <c r="D10" s="3" t="s">
        <v>203</v>
      </c>
    </row>
    <row r="11" spans="1:4" ht="28.05" customHeight="1" x14ac:dyDescent="0.3">
      <c r="A11" s="2" t="s">
        <v>217</v>
      </c>
      <c r="B11" s="2">
        <f>COUNTIF(Ligacoes!M9:M45,"UTP")</f>
        <v>12</v>
      </c>
      <c r="C11" s="2" t="s">
        <v>218</v>
      </c>
      <c r="D11" s="3" t="s">
        <v>203</v>
      </c>
    </row>
    <row r="12" spans="1:4" ht="28.05" customHeight="1" x14ac:dyDescent="0.3">
      <c r="A12" s="2" t="s">
        <v>219</v>
      </c>
      <c r="B12" s="2">
        <f>COUNTIF(Ativos!B:B,"Switch Industrial")</f>
        <v>7</v>
      </c>
      <c r="C12" s="2" t="s">
        <v>220</v>
      </c>
      <c r="D12" s="3" t="s">
        <v>203</v>
      </c>
    </row>
    <row r="13" spans="1:4" ht="28.05" customHeight="1" x14ac:dyDescent="0.3">
      <c r="A13" s="2" t="s">
        <v>221</v>
      </c>
      <c r="B13" s="2">
        <f>COUNTIF(Ativos!B:B,"Access Point")</f>
        <v>10</v>
      </c>
      <c r="C13" s="2" t="s">
        <v>222</v>
      </c>
      <c r="D13" s="3" t="s">
        <v>203</v>
      </c>
    </row>
    <row r="16" spans="1:4" x14ac:dyDescent="0.3">
      <c r="A16" s="14" t="s">
        <v>223</v>
      </c>
      <c r="B16" s="12"/>
      <c r="C16" s="12"/>
      <c r="D16" s="12"/>
    </row>
    <row r="17" spans="1:4" x14ac:dyDescent="0.3">
      <c r="A17" s="7" t="s">
        <v>128</v>
      </c>
      <c r="B17" s="7" t="s">
        <v>224</v>
      </c>
      <c r="C17" s="7" t="s">
        <v>225</v>
      </c>
      <c r="D17" s="7" t="s">
        <v>226</v>
      </c>
    </row>
    <row r="18" spans="1:4" x14ac:dyDescent="0.3">
      <c r="A18" t="s">
        <v>42</v>
      </c>
      <c r="B18">
        <f>COUNTIF(Ligacoes!C:C,A18)</f>
        <v>6</v>
      </c>
      <c r="C18">
        <f>COUNTIF(Ligacoes!H:H,A18)</f>
        <v>13</v>
      </c>
      <c r="D18">
        <f>COUNTIF(Ativos!C:C,A18)</f>
        <v>6</v>
      </c>
    </row>
    <row r="19" spans="1:4" x14ac:dyDescent="0.3">
      <c r="A19" t="s">
        <v>54</v>
      </c>
      <c r="B19">
        <f>COUNTIF(Ligacoes!C:C,A19)</f>
        <v>2</v>
      </c>
      <c r="C19">
        <f>COUNTIF(Ligacoes!H:H,A19)</f>
        <v>2</v>
      </c>
      <c r="D19">
        <f>COUNTIF(Ativos!C:C,A19)</f>
        <v>2</v>
      </c>
    </row>
    <row r="20" spans="1:4" x14ac:dyDescent="0.3">
      <c r="A20" t="s">
        <v>64</v>
      </c>
      <c r="B20">
        <f>COUNTIF(Ligacoes!C:C,A20)</f>
        <v>6</v>
      </c>
      <c r="C20">
        <f>COUNTIF(Ligacoes!H:H,A20)</f>
        <v>6</v>
      </c>
      <c r="D20">
        <f>COUNTIF(Ativos!C:C,A20)</f>
        <v>6</v>
      </c>
    </row>
    <row r="21" spans="1:4" x14ac:dyDescent="0.3">
      <c r="A21" t="s">
        <v>79</v>
      </c>
      <c r="B21">
        <f>COUNTIF(Ligacoes!C:C,A21)</f>
        <v>2</v>
      </c>
      <c r="C21">
        <f>COUNTIF(Ligacoes!H:H,A21)</f>
        <v>6</v>
      </c>
      <c r="D21">
        <f>COUNTIF(Ativos!C:C,A21)</f>
        <v>2</v>
      </c>
    </row>
    <row r="22" spans="1:4" x14ac:dyDescent="0.3">
      <c r="A22" t="s">
        <v>91</v>
      </c>
      <c r="B22">
        <f>COUNTIF(Ligacoes!C:C,A22)</f>
        <v>3</v>
      </c>
      <c r="C22">
        <f>COUNTIF(Ligacoes!H:H,A22)</f>
        <v>7</v>
      </c>
      <c r="D22">
        <f>COUNTIF(Ativos!C:C,A22)</f>
        <v>3</v>
      </c>
    </row>
    <row r="23" spans="1:4" x14ac:dyDescent="0.3">
      <c r="A23" t="s">
        <v>100</v>
      </c>
      <c r="B23">
        <f>COUNTIF(Ligacoes!C:C,A23)</f>
        <v>2</v>
      </c>
      <c r="C23">
        <f>COUNTIF(Ligacoes!H:H,A23)</f>
        <v>3</v>
      </c>
      <c r="D23">
        <f>COUNTIF(Ativos!C:C,A23)</f>
        <v>2</v>
      </c>
    </row>
    <row r="24" spans="1:4" x14ac:dyDescent="0.3">
      <c r="A24" t="s">
        <v>108</v>
      </c>
      <c r="B24">
        <f>COUNTIF(Ligacoes!C:C,A24)</f>
        <v>2</v>
      </c>
      <c r="C24">
        <f>COUNTIF(Ligacoes!H:H,A24)</f>
        <v>2</v>
      </c>
      <c r="D24">
        <f>COUNTIF(Ativos!C:C,A24)</f>
        <v>2</v>
      </c>
    </row>
    <row r="25" spans="1:4" x14ac:dyDescent="0.3">
      <c r="A25" t="s">
        <v>111</v>
      </c>
      <c r="B25">
        <f>COUNTIF(Ligacoes!C:C,A25)</f>
        <v>3</v>
      </c>
      <c r="C25">
        <f>COUNTIF(Ligacoes!H:H,A25)</f>
        <v>4</v>
      </c>
      <c r="D25">
        <f>COUNTIF(Ativos!C:C,A25)</f>
        <v>3</v>
      </c>
    </row>
    <row r="26" spans="1:4" x14ac:dyDescent="0.3">
      <c r="A26" t="s">
        <v>105</v>
      </c>
      <c r="B26">
        <f>COUNTIF(Ligacoes!C:C,A26)</f>
        <v>4</v>
      </c>
      <c r="C26">
        <f>COUNTIF(Ligacoes!H:H,A26)</f>
        <v>4</v>
      </c>
      <c r="D26">
        <f>COUNTIF(Ativos!C:C,A26)</f>
        <v>4</v>
      </c>
    </row>
    <row r="27" spans="1:4" x14ac:dyDescent="0.3">
      <c r="A27" t="s">
        <v>19</v>
      </c>
      <c r="B27">
        <f>COUNTIF(Ligacoes!C:C,A27)</f>
        <v>6</v>
      </c>
      <c r="C27">
        <f>COUNTIF(Ligacoes!H:H,A27)</f>
        <v>8</v>
      </c>
      <c r="D27">
        <f>COUNTIF(Ativos!C:C,A27)</f>
        <v>6</v>
      </c>
    </row>
    <row r="28" spans="1:4" x14ac:dyDescent="0.3">
      <c r="A28" t="s">
        <v>274</v>
      </c>
      <c r="B28">
        <v>6</v>
      </c>
      <c r="C28">
        <f>COUNTIF(Ligacoes!H:H,A28)</f>
        <v>4</v>
      </c>
    </row>
    <row r="29" spans="1:4" x14ac:dyDescent="0.3">
      <c r="A29" t="s">
        <v>275</v>
      </c>
      <c r="B29">
        <v>3</v>
      </c>
      <c r="C29">
        <f>COUNTIF(Ligacoes!H:H,A29)</f>
        <v>0</v>
      </c>
    </row>
  </sheetData>
  <mergeCells count="2">
    <mergeCell ref="A1:D1"/>
    <mergeCell ref="A16:D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"/>
  <sheetViews>
    <sheetView showGridLines="0" workbookViewId="0">
      <selection activeCell="B5" sqref="B5"/>
    </sheetView>
  </sheetViews>
  <sheetFormatPr defaultRowHeight="14.4" x14ac:dyDescent="0.3"/>
  <cols>
    <col min="1" max="1" width="18" customWidth="1"/>
    <col min="2" max="3" width="28" customWidth="1"/>
    <col min="4" max="4" width="34" customWidth="1"/>
    <col min="5" max="5" width="12" customWidth="1"/>
  </cols>
  <sheetData>
    <row r="1" spans="1:5" ht="18" x14ac:dyDescent="0.35">
      <c r="A1" s="16" t="s">
        <v>227</v>
      </c>
      <c r="B1" s="12"/>
      <c r="C1" s="12"/>
      <c r="D1" s="12"/>
      <c r="E1" s="12"/>
    </row>
    <row r="3" spans="1:5" x14ac:dyDescent="0.3">
      <c r="A3" s="7" t="s">
        <v>228</v>
      </c>
      <c r="B3" s="7" t="s">
        <v>229</v>
      </c>
      <c r="C3" s="7" t="s">
        <v>230</v>
      </c>
      <c r="D3" s="7" t="s">
        <v>231</v>
      </c>
      <c r="E3" s="7" t="s">
        <v>232</v>
      </c>
    </row>
    <row r="4" spans="1:5" ht="28.8" x14ac:dyDescent="0.3">
      <c r="A4" s="2" t="s">
        <v>233</v>
      </c>
      <c r="B4" s="2" t="s">
        <v>234</v>
      </c>
      <c r="C4" s="2" t="s">
        <v>235</v>
      </c>
      <c r="D4" s="2" t="s">
        <v>236</v>
      </c>
      <c r="E4" s="5" t="s">
        <v>23</v>
      </c>
    </row>
    <row r="5" spans="1:5" ht="43.2" x14ac:dyDescent="0.3">
      <c r="A5" s="2" t="s">
        <v>104</v>
      </c>
      <c r="B5" s="2" t="s">
        <v>237</v>
      </c>
      <c r="C5" s="2" t="s">
        <v>238</v>
      </c>
      <c r="D5" s="2" t="s">
        <v>239</v>
      </c>
      <c r="E5" s="5" t="s">
        <v>23</v>
      </c>
    </row>
    <row r="6" spans="1:5" ht="28.8" x14ac:dyDescent="0.3">
      <c r="A6" s="2" t="s">
        <v>19</v>
      </c>
      <c r="B6" s="2" t="s">
        <v>240</v>
      </c>
      <c r="C6" s="2" t="s">
        <v>241</v>
      </c>
      <c r="D6" s="2" t="s">
        <v>242</v>
      </c>
      <c r="E6" s="4" t="s">
        <v>45</v>
      </c>
    </row>
    <row r="7" spans="1:5" ht="28.8" x14ac:dyDescent="0.3">
      <c r="A7" s="2" t="s">
        <v>243</v>
      </c>
      <c r="B7" s="2" t="s">
        <v>244</v>
      </c>
      <c r="C7" s="2" t="s">
        <v>245</v>
      </c>
      <c r="D7" s="2" t="s">
        <v>246</v>
      </c>
      <c r="E7" s="4" t="s">
        <v>45</v>
      </c>
    </row>
    <row r="8" spans="1:5" x14ac:dyDescent="0.3">
      <c r="A8" s="2" t="s">
        <v>247</v>
      </c>
      <c r="B8" s="2" t="s">
        <v>248</v>
      </c>
      <c r="C8" s="2" t="s">
        <v>249</v>
      </c>
      <c r="D8" s="2" t="s">
        <v>250</v>
      </c>
      <c r="E8" s="4" t="s">
        <v>45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1</vt:i4>
      </vt:variant>
    </vt:vector>
  </HeadingPairs>
  <TitlesOfParts>
    <vt:vector size="8" baseType="lpstr">
      <vt:lpstr>Planilha2</vt:lpstr>
      <vt:lpstr>Ligacoes</vt:lpstr>
      <vt:lpstr>Planilha3</vt:lpstr>
      <vt:lpstr>Ativos</vt:lpstr>
      <vt:lpstr>Planilha1</vt:lpstr>
      <vt:lpstr>Resumo</vt:lpstr>
      <vt:lpstr>Pendencias</vt:lpstr>
      <vt:lpstr>BD_CCTV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Emanuel Gomes</cp:lastModifiedBy>
  <dcterms:created xsi:type="dcterms:W3CDTF">2026-03-23T01:17:25Z</dcterms:created>
  <dcterms:modified xsi:type="dcterms:W3CDTF">2026-06-15T19:59:10Z</dcterms:modified>
</cp:coreProperties>
</file>